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C:\Users\YassirAdamRe\Desktop\SC\Procurment\RFQ\Latrines Tender Bid Notice\"/>
    </mc:Choice>
  </mc:AlternateContent>
  <xr:revisionPtr revIDLastSave="0" documentId="13_ncr:1_{D9C723F6-9659-4A5C-855E-4735C8C13AFC}" xr6:coauthVersionLast="47" xr6:coauthVersionMax="47" xr10:uidLastSave="{00000000-0000-0000-0000-000000000000}"/>
  <bookViews>
    <workbookView xWindow="-120" yWindow="-120" windowWidth="20730" windowHeight="11160" xr2:uid="{00000000-000D-0000-FFFF-FFFF00000000}"/>
  </bookViews>
  <sheets>
    <sheet name="Latrine  Two Stance - Approved" sheetId="3"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58" i="3" l="1"/>
  <c r="D21" i="3"/>
  <c r="D43" i="3"/>
  <c r="D70" i="3"/>
  <c r="D19" i="3"/>
  <c r="D8" i="3"/>
  <c r="D65" i="3"/>
  <c r="D56" i="3"/>
  <c r="D54" i="3"/>
  <c r="D49" i="3"/>
  <c r="D40" i="3"/>
  <c r="D38" i="3"/>
  <c r="D33" i="3"/>
  <c r="D23" i="3"/>
  <c r="D14" i="3"/>
  <c r="D106" i="3"/>
  <c r="D100" i="3"/>
  <c r="D127" i="3"/>
</calcChain>
</file>

<file path=xl/sharedStrings.xml><?xml version="1.0" encoding="utf-8"?>
<sst xmlns="http://schemas.openxmlformats.org/spreadsheetml/2006/main" count="107" uniqueCount="84">
  <si>
    <t>ITEM</t>
  </si>
  <si>
    <t>DESCRIPTION</t>
  </si>
  <si>
    <t>QTY</t>
  </si>
  <si>
    <t>UNIT</t>
  </si>
  <si>
    <t>BILL No 1: SUBSTUCTURE (ALL PROVISIONAL)</t>
  </si>
  <si>
    <t>EXCAVATIONS, EARTHWORKS AND DEMOLITIONS</t>
  </si>
  <si>
    <t>Excavations</t>
  </si>
  <si>
    <t>CM</t>
  </si>
  <si>
    <t>LS</t>
  </si>
  <si>
    <t>Return, fill-in and rum selected excavated material around  external bottom level to the superstructure cladding.</t>
  </si>
  <si>
    <t>Filling</t>
  </si>
  <si>
    <t>Approved Murrum material</t>
  </si>
  <si>
    <t>To make up levels depositing and compacting in layers maximum 75mm thick in making up levels in sections not covered by slab.</t>
  </si>
  <si>
    <t>Landscaping</t>
  </si>
  <si>
    <t>Genaral site landscaping, clearance and making site environmentally acceptable and safe for users</t>
  </si>
  <si>
    <t>CONCRETE WORK</t>
  </si>
  <si>
    <t>Insitu Concrete and Reinforcement</t>
  </si>
  <si>
    <t>Concrete</t>
  </si>
  <si>
    <t>Mix and place Normal:class 10 vibrated  (1:3:6) in</t>
  </si>
  <si>
    <t>Reinforcement</t>
  </si>
  <si>
    <t>10mm  diameter Y- bars in pit latrine slab (0.62Kg/m)</t>
  </si>
  <si>
    <t>KG</t>
  </si>
  <si>
    <t>Total Carried to Collection Page 01</t>
  </si>
  <si>
    <t>Mix and place Normal:class 20 vibrated  (1:2:4) in</t>
  </si>
  <si>
    <t>LM</t>
  </si>
  <si>
    <t>Plastic sheet sealing:</t>
  </si>
  <si>
    <t>SM</t>
  </si>
  <si>
    <t>Ventilation Pipe</t>
  </si>
  <si>
    <t>PIT WALL LINING</t>
  </si>
  <si>
    <t>INTERNAL FINISHES</t>
  </si>
  <si>
    <t>Floor</t>
  </si>
  <si>
    <t>Cement sand screed 1:3</t>
  </si>
  <si>
    <t>Total Carried to Collection Page 02</t>
  </si>
  <si>
    <t>Collection</t>
  </si>
  <si>
    <t>Brought forward from page 01</t>
  </si>
  <si>
    <t>Brought forward from page 02</t>
  </si>
  <si>
    <t>Total for BILL NO. 1 Carried to Summary</t>
  </si>
  <si>
    <t>Walling cladding</t>
  </si>
  <si>
    <t>No.</t>
  </si>
  <si>
    <t>ROOF COVER</t>
  </si>
  <si>
    <t>Total for BILL NO. 2  Carried to Summary</t>
  </si>
  <si>
    <t>BILL No 3: DOORS AND WINDOWS</t>
  </si>
  <si>
    <t>DOORS</t>
  </si>
  <si>
    <t>External</t>
  </si>
  <si>
    <t>Total for BILL NO. 3  Carried to Summary</t>
  </si>
  <si>
    <t>BILL No 4: PIT LATRINE ACCESSORIES</t>
  </si>
  <si>
    <t>Squat hole cover</t>
  </si>
  <si>
    <t>Supply, fix and install wooded pit latrine sqaut hole cover made with a handle to lift and place to cover squat hole (see specifications). Fabricated to fit squat hole cover without allowing any spaces in the sides.</t>
  </si>
  <si>
    <t>Total for BILL NO. 4  Carried to Summary</t>
  </si>
  <si>
    <t xml:space="preserve">SUMMARY </t>
  </si>
  <si>
    <t>CARRIED FROM BILL No 1: SUBSTUCTURE AND DEMOLITIONS</t>
  </si>
  <si>
    <t>CARRIED FROM BILL No 2: SUPERSTRUCTURE WALLING AND CONCRETE WORKS</t>
  </si>
  <si>
    <t>CARRIED FROM BILL No 3: DOORS AND WINDOWS</t>
  </si>
  <si>
    <t>CARRIED FROM BILL No 4: PIT LATRINE ACCESSORIES</t>
  </si>
  <si>
    <t>Supply nad fix bars high yield steel &amp; mild steel; cold worked B:S 4461  including bends, hooks, tying wire, spacer blocks and spacers in position and formwork.</t>
  </si>
  <si>
    <t>BILL No 3: SUPERSTRUCTURE WALLING</t>
  </si>
  <si>
    <t>NO</t>
  </si>
  <si>
    <t>supply and lay available plastic sheet under the foundation slab and over 50mm leveling sand layer</t>
  </si>
  <si>
    <t>Painting:</t>
  </si>
  <si>
    <t>Painting the superstructure with anti-crrosion painting (zaligon)</t>
  </si>
  <si>
    <t>zinc sheet edges protection:</t>
  </si>
  <si>
    <t>Item</t>
  </si>
  <si>
    <t>Excavate pit  commencing from ground level average depth 6m, Dia 3m and cart away from site.</t>
  </si>
  <si>
    <t>70mm thick, Screed on top of compacted murrum filling to pit latrine floor on sections/surfaces not covered by slab</t>
  </si>
  <si>
    <t>supply plastic sheet thickness 3mm to protect zinc sheet edges to get rust</t>
  </si>
  <si>
    <r>
      <t>Excavate holes  commencing from ground level average depth 450mm diameter 100mm; 14</t>
    </r>
    <r>
      <rPr>
        <sz val="11"/>
        <rFont val="Arial"/>
        <family val="2"/>
      </rPr>
      <t xml:space="preserve"> </t>
    </r>
    <r>
      <rPr>
        <sz val="11"/>
        <color theme="1"/>
        <rFont val="Arial"/>
        <family val="2"/>
      </rPr>
      <t>No holes excavated.</t>
    </r>
  </si>
  <si>
    <t>APPROVED - CONSTRUCTION OF PIT LATRINE - TWO STANCE [ZINC SHEET CLADDING] TUNAYDBAH CAMP</t>
  </si>
  <si>
    <t>RATE
SDG</t>
  </si>
  <si>
    <t xml:space="preserve">Supply and fix, Zinc sheet 0.35  (roof) to cover/clad  framed steel structure; covering to be firmly fastened against the structure frame using additional steel plate 1.5 ( thickness n.e. 3.0mm) on the external surfaces in 3 rows using nails to hold the zinc sheet cladding in place. </t>
  </si>
  <si>
    <t xml:space="preserve">Supply approved R.steel box 2.5x5 2.5mm thickness  posts painted to resistant the termites and weather, length n.e. 3300mm, thickness not below 1.5mm, as  purlin members fixed in place on rafters welded to support roof cladding </t>
  </si>
  <si>
    <r>
      <t xml:space="preserve">Pit latrine slab 100mm thickness </t>
    </r>
    <r>
      <rPr>
        <u/>
        <sz val="11"/>
        <rFont val="Arial"/>
        <family val="2"/>
      </rPr>
      <t>( casting over plastic sheet and covered by soucks to ensure good curing)</t>
    </r>
    <r>
      <rPr>
        <sz val="11"/>
        <rFont val="Arial"/>
        <family val="2"/>
      </rPr>
      <t xml:space="preserve"> including ramp. As per the engineer guieds</t>
    </r>
  </si>
  <si>
    <t>Supply and fix 50mm thick door shutter, size 2000mm x 800mm to fit door space; framed with 3x6 2.5mm steel box posts locally and covered with zinc sheet 0.35 mm thickness to size and fixed with capped wire nails; and with 2 hooks at top door frame internally. total price including ironmongery (all accessories 3matching, 2bolt and locks, ...)</t>
  </si>
  <si>
    <t>Supply approved R.steel box 3x6 2.5mm thickness posts painted to resistant the corrosion and weather, height n.e. 2720mm, thickness, not below 1mm, installed in holes, backfilled with concrete 1:2:4 mix. And fixed by steel box rows 2.5x5 to hold cladding into place</t>
  </si>
  <si>
    <t>Supply and install PVC ventilation pipe 4 inch diameter, and 3mm thickness, and cover the top of the pipe by plastic wire mesh, and use rainproof putty around the pipe on the roof.</t>
  </si>
  <si>
    <t>Burnt clay brick walling in cement and sand mortar (1:3) with hoop iron 500 guage at alternatives courses (0.5m above GL 5m under GL) thickness 330mm (1.5 brick) including the desludiging opening,</t>
  </si>
  <si>
    <t xml:space="preserve">Supply nad fix bars high yield steel &amp; mild steel; cold worked B:S 4461  including bends, hooks, tying wire, spacer blocks and spacers in position </t>
  </si>
  <si>
    <t>pit foundation slab 100mm thick including the the cover of the desludiging opening,</t>
  </si>
  <si>
    <t>Supply and fix, Zinc sheet 0.35  (sides) to cover/clad  framed steel structure; covering to be firmly fastened against the structure frame using additional R.steel box 2.5 x5 ( thickness n.e. 2.5mm) on the internal surfaces in 3 rows  and crossed to hold the zinc sheet cladding in place. welded and nailed. 1.5 steel plate 1mm thickness for external serfece to hold zinc sheet. total price including steel box rows.</t>
  </si>
  <si>
    <t>18mm  diameter Y- bars in pit latrine slab (0.62Kg/m) for handles of the PWD</t>
  </si>
  <si>
    <t>REPLACE THE BLACK COTTON SOIL IN THE BOTTOM OF THE PIT WITH DIFFERENT SOIL MATERIAL WITH DEPTH 1M</t>
  </si>
  <si>
    <t>REPLACE THE SOIL BETWEEN THE EXTERNAL LINING WALL AND THE BLACK COTTON SOIL WITH DIFFERENT SOIL, WITH WIDTH 500MM DEPTH 5000MM COMPACTED IN LAYERS OF 150MM</t>
  </si>
  <si>
    <t>TOTAL ESTIMATED COST for one unit</t>
  </si>
  <si>
    <t>Pricing must be per one unit</t>
  </si>
  <si>
    <t>AMOUNT
USD per one unit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</si>
</sst>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00_-;\-* #,##0.00_-;_-* &quot;-&quot;??_-;_-@_-"/>
    <numFmt numFmtId="165" formatCode="_(* #,##0_);_(* \(#,##0\);_(* &quot;-&quot;??_);_(@_)"/>
  </numFmts>
  <fonts count="13" x14ac:knownFonts="1">
    <font>
      <sz val="11"/>
      <color theme="1"/>
      <name val="Calibri"/>
      <family val="2"/>
      <scheme val="minor"/>
    </font>
    <font>
      <sz val="11"/>
      <color theme="1"/>
      <name val="Calibri"/>
      <family val="2"/>
      <scheme val="minor"/>
    </font>
    <font>
      <sz val="11"/>
      <color theme="1"/>
      <name val="Arial"/>
      <family val="2"/>
    </font>
    <font>
      <b/>
      <sz val="11"/>
      <name val="Arial"/>
      <family val="2"/>
    </font>
    <font>
      <sz val="11"/>
      <name val="Arial"/>
      <family val="2"/>
    </font>
    <font>
      <b/>
      <u/>
      <sz val="11"/>
      <color theme="1"/>
      <name val="Arial"/>
      <family val="2"/>
    </font>
    <font>
      <b/>
      <u/>
      <sz val="11"/>
      <name val="Arial"/>
      <family val="2"/>
    </font>
    <font>
      <b/>
      <sz val="11"/>
      <color theme="1"/>
      <name val="Arial"/>
      <family val="2"/>
    </font>
    <font>
      <sz val="11"/>
      <color rgb="FFFF0000"/>
      <name val="Arial"/>
      <family val="2"/>
    </font>
    <font>
      <u/>
      <sz val="11"/>
      <color theme="1"/>
      <name val="Arial"/>
      <family val="2"/>
    </font>
    <font>
      <b/>
      <u/>
      <sz val="12"/>
      <color theme="1"/>
      <name val="Arial"/>
      <family val="2"/>
    </font>
    <font>
      <u/>
      <sz val="11"/>
      <name val="Arial"/>
      <family val="2"/>
    </font>
    <font>
      <sz val="11"/>
      <name val="Calibri"/>
      <family val="2"/>
      <scheme val="minor"/>
    </font>
  </fonts>
  <fills count="2">
    <fill>
      <patternFill patternType="none"/>
    </fill>
    <fill>
      <patternFill patternType="gray125"/>
    </fill>
  </fills>
  <borders count="37">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right/>
      <top style="hair">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right style="thin">
        <color indexed="64"/>
      </right>
      <top/>
      <bottom/>
      <diagonal/>
    </border>
    <border>
      <left/>
      <right style="medium">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43" fontId="1" fillId="0" borderId="0" applyFont="0" applyFill="0" applyBorder="0" applyAlignment="0" applyProtection="0"/>
  </cellStyleXfs>
  <cellXfs count="182">
    <xf numFmtId="0" fontId="0" fillId="0" borderId="0" xfId="0"/>
    <xf numFmtId="0" fontId="2" fillId="0" borderId="0" xfId="0" applyFont="1"/>
    <xf numFmtId="0" fontId="3" fillId="0" borderId="30" xfId="0" applyFont="1" applyBorder="1" applyAlignment="1">
      <alignment horizontal="center" vertical="center" wrapText="1"/>
    </xf>
    <xf numFmtId="0" fontId="3" fillId="0" borderId="35" xfId="0" applyFont="1" applyBorder="1" applyAlignment="1">
      <alignment horizontal="center" vertical="center" wrapText="1"/>
    </xf>
    <xf numFmtId="43" fontId="3" fillId="0" borderId="36" xfId="1" applyFont="1" applyBorder="1" applyAlignment="1">
      <alignment horizontal="center" vertical="center" wrapText="1"/>
    </xf>
    <xf numFmtId="0" fontId="4" fillId="0" borderId="3" xfId="0" applyFont="1" applyBorder="1" applyAlignment="1">
      <alignment horizontal="center" vertical="top"/>
    </xf>
    <xf numFmtId="0" fontId="5" fillId="0" borderId="4" xfId="0" applyFont="1" applyBorder="1"/>
    <xf numFmtId="0" fontId="4" fillId="0" borderId="5" xfId="0" applyFont="1" applyBorder="1"/>
    <xf numFmtId="0" fontId="4" fillId="0" borderId="5" xfId="0" applyFont="1" applyBorder="1" applyAlignment="1">
      <alignment horizontal="center"/>
    </xf>
    <xf numFmtId="43" fontId="4" fillId="0" borderId="6" xfId="1" applyFont="1" applyBorder="1"/>
    <xf numFmtId="0" fontId="4" fillId="0" borderId="0" xfId="0" applyFont="1" applyAlignment="1">
      <alignment wrapText="1"/>
    </xf>
    <xf numFmtId="0" fontId="6" fillId="0" borderId="5" xfId="0" applyFont="1" applyBorder="1"/>
    <xf numFmtId="0" fontId="2" fillId="0" borderId="3" xfId="0" applyFont="1" applyBorder="1" applyAlignment="1">
      <alignment horizontal="center" vertical="center"/>
    </xf>
    <xf numFmtId="0" fontId="7" fillId="0" borderId="0" xfId="0" applyFont="1" applyAlignment="1">
      <alignment vertical="center"/>
    </xf>
    <xf numFmtId="0" fontId="4" fillId="0" borderId="7" xfId="0" applyFont="1" applyBorder="1" applyAlignment="1">
      <alignment horizontal="center" vertical="center"/>
    </xf>
    <xf numFmtId="0" fontId="2" fillId="0" borderId="5" xfId="0" applyFont="1" applyBorder="1" applyAlignment="1">
      <alignment horizontal="center" vertical="center"/>
    </xf>
    <xf numFmtId="43" fontId="4" fillId="0" borderId="8" xfId="1" applyFont="1" applyFill="1" applyBorder="1" applyAlignment="1">
      <alignment horizontal="center" vertical="center"/>
    </xf>
    <xf numFmtId="43" fontId="2" fillId="0" borderId="6" xfId="1" applyFont="1" applyFill="1" applyBorder="1" applyAlignment="1">
      <alignment horizontal="right" vertical="center"/>
    </xf>
    <xf numFmtId="0" fontId="4" fillId="0" borderId="0" xfId="0" applyFont="1" applyAlignment="1">
      <alignment vertical="center" wrapText="1"/>
    </xf>
    <xf numFmtId="2" fontId="4" fillId="0" borderId="7" xfId="0" applyNumberFormat="1" applyFont="1" applyBorder="1" applyAlignment="1">
      <alignment horizontal="center" vertical="center"/>
    </xf>
    <xf numFmtId="0" fontId="2" fillId="0" borderId="0" xfId="0" applyFont="1" applyAlignment="1">
      <alignment vertical="center" wrapText="1"/>
    </xf>
    <xf numFmtId="0" fontId="2" fillId="0" borderId="0" xfId="0" applyFont="1" applyAlignment="1">
      <alignment vertical="center"/>
    </xf>
    <xf numFmtId="0" fontId="8" fillId="0" borderId="0" xfId="0" applyFont="1" applyAlignment="1">
      <alignment wrapText="1"/>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2" fillId="0" borderId="3" xfId="0" applyFont="1" applyBorder="1" applyAlignment="1">
      <alignment horizontal="center"/>
    </xf>
    <xf numFmtId="0" fontId="2" fillId="0" borderId="7" xfId="0" applyFont="1" applyBorder="1" applyAlignment="1">
      <alignment horizontal="center" vertical="center"/>
    </xf>
    <xf numFmtId="0" fontId="8" fillId="0" borderId="3" xfId="0" applyFont="1" applyBorder="1" applyAlignment="1">
      <alignment horizontal="center"/>
    </xf>
    <xf numFmtId="0" fontId="8" fillId="0" borderId="0" xfId="0" applyFont="1" applyAlignment="1">
      <alignment vertical="center"/>
    </xf>
    <xf numFmtId="0" fontId="8" fillId="0" borderId="7" xfId="0" applyFont="1" applyBorder="1" applyAlignment="1">
      <alignment horizontal="center" vertical="center"/>
    </xf>
    <xf numFmtId="0" fontId="8" fillId="0" borderId="5" xfId="0" applyFont="1" applyBorder="1" applyAlignment="1">
      <alignment horizontal="center" vertical="center"/>
    </xf>
    <xf numFmtId="0" fontId="5" fillId="0" borderId="0" xfId="0" applyFont="1" applyAlignment="1">
      <alignment vertical="center"/>
    </xf>
    <xf numFmtId="0" fontId="9" fillId="0" borderId="0" xfId="0" applyFont="1" applyAlignment="1">
      <alignment vertical="center"/>
    </xf>
    <xf numFmtId="0" fontId="8" fillId="0" borderId="3" xfId="0" applyFont="1" applyBorder="1" applyAlignment="1">
      <alignment horizontal="center" vertical="center"/>
    </xf>
    <xf numFmtId="0" fontId="7" fillId="0" borderId="7" xfId="0" applyFont="1" applyBorder="1" applyAlignment="1">
      <alignment horizontal="center" vertical="center"/>
    </xf>
    <xf numFmtId="0" fontId="7" fillId="0" borderId="5" xfId="0" applyFont="1" applyBorder="1" applyAlignment="1">
      <alignment horizontal="center" vertical="center"/>
    </xf>
    <xf numFmtId="0" fontId="4" fillId="0" borderId="0" xfId="0" applyFont="1" applyAlignment="1">
      <alignment vertical="center"/>
    </xf>
    <xf numFmtId="0" fontId="5" fillId="0" borderId="0" xfId="0" applyFont="1" applyFill="1" applyAlignment="1">
      <alignment vertical="center"/>
    </xf>
    <xf numFmtId="0" fontId="2" fillId="0" borderId="0" xfId="0" applyFont="1" applyFill="1" applyAlignment="1">
      <alignment vertical="center" wrapText="1"/>
    </xf>
    <xf numFmtId="2" fontId="2" fillId="0" borderId="7" xfId="0" applyNumberFormat="1" applyFont="1" applyBorder="1" applyAlignment="1">
      <alignment horizontal="center" vertical="center"/>
    </xf>
    <xf numFmtId="0" fontId="8" fillId="0" borderId="0" xfId="0" applyFont="1" applyAlignment="1">
      <alignment vertical="center" wrapText="1"/>
    </xf>
    <xf numFmtId="2" fontId="8" fillId="0" borderId="10" xfId="0" applyNumberFormat="1" applyFont="1" applyBorder="1" applyAlignment="1">
      <alignment horizontal="center" vertical="center"/>
    </xf>
    <xf numFmtId="0" fontId="8" fillId="0" borderId="10" xfId="0" applyFont="1" applyBorder="1" applyAlignment="1">
      <alignment horizontal="center" vertical="center"/>
    </xf>
    <xf numFmtId="43" fontId="4" fillId="0" borderId="11" xfId="1" applyFont="1" applyFill="1" applyBorder="1" applyAlignment="1">
      <alignment horizontal="center" vertical="center"/>
    </xf>
    <xf numFmtId="43" fontId="2" fillId="0" borderId="16" xfId="1" applyFont="1" applyFill="1" applyBorder="1" applyAlignment="1">
      <alignment horizontal="right" vertical="center"/>
    </xf>
    <xf numFmtId="0" fontId="4" fillId="0" borderId="0" xfId="0" applyFont="1" applyAlignment="1">
      <alignment vertical="top" wrapText="1"/>
    </xf>
    <xf numFmtId="0" fontId="4" fillId="0" borderId="7" xfId="0" applyFont="1" applyBorder="1" applyAlignment="1">
      <alignment vertical="center"/>
    </xf>
    <xf numFmtId="0" fontId="4" fillId="0" borderId="0" xfId="0" applyFont="1"/>
    <xf numFmtId="0" fontId="4" fillId="0" borderId="0" xfId="0" applyFont="1" applyAlignment="1">
      <alignment horizontal="center"/>
    </xf>
    <xf numFmtId="0" fontId="4" fillId="0" borderId="13" xfId="0" applyFont="1" applyBorder="1" applyAlignment="1">
      <alignment horizontal="center" vertical="top"/>
    </xf>
    <xf numFmtId="0" fontId="3" fillId="0" borderId="14" xfId="0" applyFont="1" applyBorder="1" applyAlignment="1">
      <alignment vertical="center"/>
    </xf>
    <xf numFmtId="0" fontId="4" fillId="0" borderId="14" xfId="0" applyFont="1" applyBorder="1"/>
    <xf numFmtId="0" fontId="4" fillId="0" borderId="14" xfId="0" applyFont="1" applyBorder="1" applyAlignment="1">
      <alignment horizontal="center"/>
    </xf>
    <xf numFmtId="43" fontId="7" fillId="0" borderId="34" xfId="1" applyFont="1" applyFill="1" applyBorder="1" applyAlignment="1">
      <alignment horizontal="right" vertical="center"/>
    </xf>
    <xf numFmtId="0" fontId="10" fillId="0" borderId="0" xfId="0" applyFont="1" applyAlignment="1">
      <alignment vertical="center"/>
    </xf>
    <xf numFmtId="0" fontId="4" fillId="0" borderId="0" xfId="0" applyFont="1" applyFill="1" applyAlignment="1">
      <alignment horizontal="left" vertical="center" wrapText="1"/>
    </xf>
    <xf numFmtId="0" fontId="7" fillId="0" borderId="3" xfId="0" applyFont="1" applyBorder="1" applyAlignment="1">
      <alignment horizontal="center"/>
    </xf>
    <xf numFmtId="0" fontId="4" fillId="0" borderId="3" xfId="0" applyFont="1" applyBorder="1" applyAlignment="1">
      <alignment horizontal="center"/>
    </xf>
    <xf numFmtId="0" fontId="6" fillId="0" borderId="0" xfId="0" applyFont="1"/>
    <xf numFmtId="43" fontId="8" fillId="0" borderId="0" xfId="0" applyNumberFormat="1" applyFont="1" applyAlignment="1">
      <alignment wrapText="1"/>
    </xf>
    <xf numFmtId="0" fontId="2" fillId="0" borderId="0" xfId="0" applyFont="1" applyAlignment="1">
      <alignment wrapText="1"/>
    </xf>
    <xf numFmtId="0" fontId="6" fillId="0" borderId="8" xfId="0" applyFont="1" applyBorder="1" applyAlignment="1">
      <alignment horizontal="left" vertical="center"/>
    </xf>
    <xf numFmtId="0" fontId="11" fillId="0" borderId="0" xfId="0" applyFont="1" applyAlignment="1">
      <alignment vertical="center" wrapText="1"/>
    </xf>
    <xf numFmtId="43" fontId="3" fillId="0" borderId="8" xfId="1" applyFont="1" applyFill="1" applyBorder="1" applyAlignment="1">
      <alignment horizontal="center" vertical="center"/>
    </xf>
    <xf numFmtId="0" fontId="4" fillId="0" borderId="5" xfId="0" applyFont="1" applyBorder="1" applyAlignment="1">
      <alignment vertical="center"/>
    </xf>
    <xf numFmtId="0" fontId="11" fillId="0" borderId="0" xfId="0" applyFont="1" applyAlignment="1">
      <alignment vertical="center"/>
    </xf>
    <xf numFmtId="0" fontId="2" fillId="0" borderId="15" xfId="0" applyFont="1" applyBorder="1" applyAlignment="1">
      <alignment horizontal="center" vertical="center"/>
    </xf>
    <xf numFmtId="0" fontId="2" fillId="0" borderId="10" xfId="0" applyFont="1" applyBorder="1" applyAlignment="1">
      <alignment horizontal="center" vertical="center"/>
    </xf>
    <xf numFmtId="0" fontId="2" fillId="0" borderId="17" xfId="0" applyFont="1" applyBorder="1" applyAlignment="1">
      <alignment horizontal="center" vertical="center"/>
    </xf>
    <xf numFmtId="43" fontId="4" fillId="0" borderId="17" xfId="1" applyFont="1" applyFill="1" applyBorder="1" applyAlignment="1">
      <alignment horizontal="center" vertical="center"/>
    </xf>
    <xf numFmtId="43" fontId="2" fillId="0" borderId="18" xfId="1" applyFont="1" applyFill="1" applyBorder="1" applyAlignment="1">
      <alignment horizontal="right" vertical="center"/>
    </xf>
    <xf numFmtId="0" fontId="2" fillId="0" borderId="0" xfId="0" applyFont="1" applyAlignment="1">
      <alignment horizontal="center" vertical="center"/>
    </xf>
    <xf numFmtId="43" fontId="4" fillId="0" borderId="0" xfId="1" applyFont="1" applyFill="1" applyBorder="1" applyAlignment="1">
      <alignment horizontal="center" vertical="center"/>
    </xf>
    <xf numFmtId="43" fontId="2" fillId="0" borderId="9" xfId="1" applyFont="1" applyFill="1" applyBorder="1" applyAlignment="1">
      <alignment horizontal="right" vertical="center"/>
    </xf>
    <xf numFmtId="0" fontId="3" fillId="0" borderId="7" xfId="0" applyFont="1" applyBorder="1" applyAlignment="1">
      <alignment vertical="center"/>
    </xf>
    <xf numFmtId="43" fontId="7" fillId="0" borderId="9" xfId="1" applyFont="1" applyFill="1" applyBorder="1" applyAlignment="1">
      <alignment horizontal="right" vertical="center"/>
    </xf>
    <xf numFmtId="0" fontId="4" fillId="0" borderId="7" xfId="0" applyFont="1" applyBorder="1"/>
    <xf numFmtId="43" fontId="4" fillId="0" borderId="9" xfId="1" applyFont="1" applyBorder="1"/>
    <xf numFmtId="0" fontId="3" fillId="0" borderId="7" xfId="0" applyFont="1" applyBorder="1" applyAlignment="1">
      <alignment wrapText="1"/>
    </xf>
    <xf numFmtId="43" fontId="3" fillId="0" borderId="9" xfId="1" applyFont="1" applyBorder="1"/>
    <xf numFmtId="0" fontId="4" fillId="0" borderId="19" xfId="0" applyFont="1" applyBorder="1"/>
    <xf numFmtId="0" fontId="4" fillId="0" borderId="19" xfId="0" applyFont="1" applyBorder="1" applyAlignment="1">
      <alignment horizontal="center"/>
    </xf>
    <xf numFmtId="43" fontId="3" fillId="0" borderId="12" xfId="1" applyFont="1" applyBorder="1"/>
    <xf numFmtId="0" fontId="6" fillId="0" borderId="20" xfId="0" applyFont="1" applyBorder="1"/>
    <xf numFmtId="0" fontId="4" fillId="0" borderId="21" xfId="0" applyFont="1" applyBorder="1"/>
    <xf numFmtId="0" fontId="4" fillId="0" borderId="21" xfId="0" applyFont="1" applyBorder="1" applyAlignment="1">
      <alignment horizontal="center"/>
    </xf>
    <xf numFmtId="43" fontId="4" fillId="0" borderId="22" xfId="1" applyFont="1" applyBorder="1"/>
    <xf numFmtId="43" fontId="3" fillId="0" borderId="6" xfId="1" applyFont="1" applyBorder="1"/>
    <xf numFmtId="0" fontId="4" fillId="0" borderId="3" xfId="0" quotePrefix="1" applyFont="1" applyBorder="1" applyAlignment="1">
      <alignment horizontal="center" vertical="top"/>
    </xf>
    <xf numFmtId="0" fontId="3" fillId="0" borderId="5" xfId="0" applyFont="1" applyBorder="1" applyAlignment="1">
      <alignment vertical="center" wrapText="1"/>
    </xf>
    <xf numFmtId="0" fontId="4" fillId="0" borderId="10" xfId="0" applyFont="1" applyBorder="1"/>
    <xf numFmtId="0" fontId="4" fillId="0" borderId="10" xfId="0" applyFont="1" applyBorder="1" applyAlignment="1">
      <alignment horizontal="center"/>
    </xf>
    <xf numFmtId="43" fontId="4" fillId="0" borderId="16" xfId="1" applyFont="1" applyBorder="1"/>
    <xf numFmtId="0" fontId="3" fillId="0" borderId="7" xfId="0" applyFont="1" applyBorder="1" applyAlignment="1">
      <alignment vertical="center" wrapText="1"/>
    </xf>
    <xf numFmtId="43" fontId="3" fillId="0" borderId="23" xfId="1" applyFont="1" applyBorder="1"/>
    <xf numFmtId="0" fontId="3" fillId="0" borderId="33"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8" xfId="0" applyFont="1" applyBorder="1" applyAlignment="1">
      <alignment horizontal="center" vertical="center" wrapText="1"/>
    </xf>
    <xf numFmtId="43" fontId="3" fillId="0" borderId="29" xfId="1" applyFont="1" applyBorder="1" applyAlignment="1">
      <alignment horizontal="center" vertical="center" wrapText="1"/>
    </xf>
    <xf numFmtId="0" fontId="2" fillId="0" borderId="3" xfId="0" applyFont="1" applyBorder="1" applyAlignment="1">
      <alignment horizontal="center" wrapText="1"/>
    </xf>
    <xf numFmtId="0" fontId="5" fillId="0" borderId="0" xfId="0" applyFont="1" applyAlignment="1">
      <alignment wrapText="1"/>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43" fontId="4" fillId="0" borderId="32" xfId="1" applyFont="1" applyFill="1" applyBorder="1" applyAlignment="1">
      <alignment horizontal="center" vertical="center" wrapText="1"/>
    </xf>
    <xf numFmtId="43" fontId="2" fillId="0" borderId="31" xfId="1" applyFont="1" applyFill="1" applyBorder="1" applyAlignment="1">
      <alignment horizontal="right" vertical="center" wrapText="1"/>
    </xf>
    <xf numFmtId="43" fontId="4" fillId="0" borderId="8" xfId="1" applyFont="1" applyFill="1" applyBorder="1" applyAlignment="1">
      <alignment horizontal="center" vertical="center" wrapText="1"/>
    </xf>
    <xf numFmtId="43" fontId="2" fillId="0" borderId="6" xfId="1" applyFont="1" applyFill="1" applyBorder="1" applyAlignment="1">
      <alignment horizontal="right" vertical="center" wrapText="1"/>
    </xf>
    <xf numFmtId="0" fontId="9" fillId="0" borderId="0" xfId="0" applyFont="1" applyAlignment="1">
      <alignment wrapText="1"/>
    </xf>
    <xf numFmtId="0" fontId="4" fillId="0" borderId="3"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 xfId="0" applyFont="1" applyBorder="1" applyAlignment="1">
      <alignment horizontal="center" wrapText="1"/>
    </xf>
    <xf numFmtId="0" fontId="4" fillId="0" borderId="5" xfId="0" applyFont="1" applyBorder="1" applyAlignment="1">
      <alignment vertical="center" wrapText="1"/>
    </xf>
    <xf numFmtId="0" fontId="4" fillId="0" borderId="5" xfId="0" applyFont="1" applyBorder="1" applyAlignment="1">
      <alignment wrapText="1"/>
    </xf>
    <xf numFmtId="0" fontId="4" fillId="0" borderId="0" xfId="0" applyFont="1" applyAlignment="1">
      <alignment horizontal="center" vertical="center" wrapText="1"/>
    </xf>
    <xf numFmtId="0" fontId="6" fillId="0" borderId="0" xfId="0" applyFont="1" applyAlignment="1">
      <alignment vertical="center" wrapText="1"/>
    </xf>
    <xf numFmtId="0" fontId="4" fillId="0" borderId="3" xfId="0" quotePrefix="1" applyFont="1" applyBorder="1" applyAlignment="1">
      <alignment horizontal="center" vertical="top" wrapText="1"/>
    </xf>
    <xf numFmtId="0" fontId="3" fillId="0" borderId="3" xfId="0" applyFont="1" applyBorder="1" applyAlignment="1">
      <alignment horizontal="center" vertical="center" wrapText="1"/>
    </xf>
    <xf numFmtId="2" fontId="4" fillId="0" borderId="7" xfId="0" applyNumberFormat="1" applyFont="1" applyBorder="1" applyAlignment="1">
      <alignment horizontal="center" vertical="center" wrapText="1"/>
    </xf>
    <xf numFmtId="0" fontId="6" fillId="0" borderId="0" xfId="0" applyFont="1" applyAlignment="1">
      <alignment wrapText="1"/>
    </xf>
    <xf numFmtId="0" fontId="4" fillId="0" borderId="0" xfId="0" applyFont="1" applyBorder="1" applyAlignment="1">
      <alignment vertical="center" wrapText="1"/>
    </xf>
    <xf numFmtId="0" fontId="8" fillId="0" borderId="3" xfId="0" applyFont="1" applyBorder="1" applyAlignment="1">
      <alignment horizontal="center" vertical="center" wrapText="1"/>
    </xf>
    <xf numFmtId="0" fontId="5" fillId="0" borderId="0" xfId="0" applyFont="1" applyAlignment="1">
      <alignment vertical="center" wrapText="1"/>
    </xf>
    <xf numFmtId="0" fontId="4" fillId="0" borderId="15" xfId="0" applyFont="1" applyBorder="1" applyAlignment="1">
      <alignment horizontal="center" vertical="center" wrapText="1"/>
    </xf>
    <xf numFmtId="0" fontId="4" fillId="0" borderId="10" xfId="0" applyFont="1" applyBorder="1" applyAlignment="1">
      <alignment horizontal="center" vertical="center" wrapText="1"/>
    </xf>
    <xf numFmtId="43" fontId="4" fillId="0" borderId="11" xfId="1" applyFont="1" applyFill="1" applyBorder="1" applyAlignment="1">
      <alignment horizontal="center" vertical="center" wrapText="1"/>
    </xf>
    <xf numFmtId="43" fontId="2" fillId="0" borderId="16" xfId="1" applyFont="1" applyFill="1" applyBorder="1" applyAlignment="1">
      <alignment horizontal="right" vertical="center" wrapText="1"/>
    </xf>
    <xf numFmtId="0" fontId="4" fillId="0" borderId="13" xfId="0" applyFont="1" applyBorder="1" applyAlignment="1">
      <alignment horizontal="center" vertical="top" wrapText="1"/>
    </xf>
    <xf numFmtId="0" fontId="3" fillId="0" borderId="14" xfId="0" applyFont="1" applyBorder="1" applyAlignment="1">
      <alignment vertical="center" wrapText="1"/>
    </xf>
    <xf numFmtId="0" fontId="4" fillId="0" borderId="14" xfId="0" applyFont="1" applyBorder="1" applyAlignment="1">
      <alignment wrapText="1"/>
    </xf>
    <xf numFmtId="0" fontId="4" fillId="0" borderId="14" xfId="0" applyFont="1" applyBorder="1" applyAlignment="1">
      <alignment horizontal="center" wrapText="1"/>
    </xf>
    <xf numFmtId="43" fontId="2" fillId="0" borderId="34" xfId="1" applyFont="1" applyFill="1" applyBorder="1" applyAlignment="1">
      <alignment horizontal="right" vertical="center" wrapText="1"/>
    </xf>
    <xf numFmtId="0" fontId="8" fillId="0" borderId="7" xfId="0" applyFont="1" applyBorder="1" applyAlignment="1">
      <alignment horizontal="center" vertical="center" wrapText="1"/>
    </xf>
    <xf numFmtId="0" fontId="8" fillId="0" borderId="5" xfId="0" applyFont="1" applyBorder="1" applyAlignment="1">
      <alignment horizontal="center" vertical="center" wrapText="1"/>
    </xf>
    <xf numFmtId="43" fontId="4" fillId="0" borderId="5" xfId="1" applyFont="1" applyFill="1" applyBorder="1" applyAlignment="1">
      <alignment vertical="center" wrapText="1"/>
    </xf>
    <xf numFmtId="43" fontId="2" fillId="0" borderId="6" xfId="1" applyFont="1" applyFill="1" applyBorder="1" applyAlignment="1">
      <alignment vertical="center" wrapText="1"/>
    </xf>
    <xf numFmtId="0" fontId="4" fillId="0" borderId="15" xfId="0" applyFont="1" applyBorder="1" applyAlignment="1">
      <alignment horizontal="center" wrapText="1"/>
    </xf>
    <xf numFmtId="0" fontId="4" fillId="0" borderId="10" xfId="0" applyFont="1" applyBorder="1" applyAlignment="1">
      <alignment horizontal="center" wrapText="1"/>
    </xf>
    <xf numFmtId="43" fontId="4" fillId="0" borderId="15" xfId="1" applyFont="1" applyFill="1" applyBorder="1" applyAlignment="1">
      <alignment vertical="center" wrapText="1"/>
    </xf>
    <xf numFmtId="43" fontId="4" fillId="0" borderId="12" xfId="1" applyFont="1" applyFill="1" applyBorder="1" applyAlignment="1">
      <alignment vertical="center" wrapText="1"/>
    </xf>
    <xf numFmtId="43" fontId="3" fillId="0" borderId="23" xfId="1" applyFont="1" applyBorder="1" applyAlignment="1">
      <alignment wrapText="1"/>
    </xf>
    <xf numFmtId="43" fontId="8" fillId="0" borderId="6" xfId="1" applyFont="1" applyFill="1" applyBorder="1" applyAlignment="1">
      <alignment horizontal="right" vertical="center" wrapText="1"/>
    </xf>
    <xf numFmtId="0" fontId="11" fillId="0" borderId="0" xfId="0" applyFont="1" applyAlignment="1">
      <alignment wrapText="1"/>
    </xf>
    <xf numFmtId="0" fontId="4" fillId="0" borderId="7" xfId="0" applyFont="1" applyBorder="1" applyAlignment="1">
      <alignment horizontal="center" wrapText="1"/>
    </xf>
    <xf numFmtId="0" fontId="4" fillId="0" borderId="5" xfId="0" applyFont="1" applyBorder="1" applyAlignment="1">
      <alignment horizontal="center" wrapText="1"/>
    </xf>
    <xf numFmtId="0" fontId="4" fillId="0" borderId="3" xfId="0" applyFont="1" applyBorder="1" applyAlignment="1">
      <alignment horizontal="center" vertical="top" wrapText="1"/>
    </xf>
    <xf numFmtId="0" fontId="4" fillId="0" borderId="0" xfId="0" applyFont="1" applyAlignment="1">
      <alignment horizontal="left" vertical="top" wrapText="1"/>
    </xf>
    <xf numFmtId="43" fontId="4" fillId="0" borderId="5" xfId="1" applyFont="1" applyFill="1" applyBorder="1" applyAlignment="1">
      <alignment horizontal="center" vertical="center" wrapText="1"/>
    </xf>
    <xf numFmtId="0" fontId="4" fillId="0" borderId="0" xfId="0" applyFont="1" applyAlignment="1">
      <alignment horizontal="center" vertical="top" wrapText="1"/>
    </xf>
    <xf numFmtId="0" fontId="6" fillId="0" borderId="0" xfId="0" applyFont="1" applyAlignment="1">
      <alignment horizontal="left" vertical="top" wrapText="1"/>
    </xf>
    <xf numFmtId="43" fontId="4" fillId="0" borderId="7" xfId="0" applyNumberFormat="1" applyFont="1" applyBorder="1" applyAlignment="1">
      <alignment horizontal="center" vertical="center" wrapText="1"/>
    </xf>
    <xf numFmtId="0" fontId="8" fillId="0" borderId="10" xfId="0" applyFont="1" applyBorder="1" applyAlignment="1">
      <alignment horizontal="center" vertical="center" wrapText="1"/>
    </xf>
    <xf numFmtId="43" fontId="4" fillId="0" borderId="10" xfId="1" applyFont="1" applyFill="1" applyBorder="1" applyAlignment="1">
      <alignment horizontal="center" vertical="center" wrapText="1"/>
    </xf>
    <xf numFmtId="43" fontId="8" fillId="0" borderId="16" xfId="1" applyFont="1" applyFill="1" applyBorder="1" applyAlignment="1">
      <alignment horizontal="right" vertical="center" wrapText="1"/>
    </xf>
    <xf numFmtId="0" fontId="3" fillId="0" borderId="0" xfId="0" applyFont="1" applyAlignment="1">
      <alignment vertical="center" wrapText="1"/>
    </xf>
    <xf numFmtId="0" fontId="8" fillId="0" borderId="24" xfId="0" applyFont="1" applyBorder="1" applyAlignment="1">
      <alignment horizontal="center" vertical="center" wrapText="1"/>
    </xf>
    <xf numFmtId="43" fontId="4" fillId="0" borderId="24" xfId="1" applyFont="1" applyFill="1" applyBorder="1" applyAlignment="1">
      <alignment horizontal="center" vertical="center" wrapText="1"/>
    </xf>
    <xf numFmtId="43" fontId="3" fillId="0" borderId="25" xfId="1" applyFont="1" applyFill="1" applyBorder="1" applyAlignment="1">
      <alignment horizontal="right" vertical="center" wrapText="1"/>
    </xf>
    <xf numFmtId="0" fontId="3" fillId="0" borderId="26" xfId="0" applyFont="1" applyBorder="1" applyAlignment="1">
      <alignment horizontal="center" vertical="center" wrapText="1"/>
    </xf>
    <xf numFmtId="0" fontId="6" fillId="0" borderId="27" xfId="0" applyFont="1" applyBorder="1" applyAlignment="1">
      <alignment vertical="center" wrapText="1"/>
    </xf>
    <xf numFmtId="0" fontId="3" fillId="0" borderId="28" xfId="0" applyFont="1" applyBorder="1" applyAlignment="1">
      <alignment horizontal="right" vertical="center" wrapText="1"/>
    </xf>
    <xf numFmtId="0" fontId="3" fillId="0" borderId="0" xfId="0" applyFont="1" applyAlignment="1">
      <alignment horizontal="right" vertical="center" wrapText="1"/>
    </xf>
    <xf numFmtId="43" fontId="3" fillId="0" borderId="9" xfId="1" applyFont="1" applyBorder="1" applyAlignment="1">
      <alignment horizontal="center" vertical="center" wrapText="1"/>
    </xf>
    <xf numFmtId="0" fontId="3" fillId="0" borderId="0" xfId="0" applyFont="1" applyAlignment="1">
      <alignment horizontal="left" vertical="center" wrapText="1"/>
    </xf>
    <xf numFmtId="43" fontId="3" fillId="0" borderId="9" xfId="1" applyFont="1" applyBorder="1" applyAlignment="1">
      <alignment horizontal="right" vertical="center" wrapText="1"/>
    </xf>
    <xf numFmtId="0" fontId="8" fillId="0" borderId="3" xfId="0" applyFont="1" applyBorder="1" applyAlignment="1">
      <alignment horizontal="center" wrapText="1"/>
    </xf>
    <xf numFmtId="0" fontId="8" fillId="0" borderId="0" xfId="0" applyFont="1" applyAlignment="1">
      <alignment horizontal="center" vertical="center" wrapText="1"/>
    </xf>
    <xf numFmtId="43" fontId="4" fillId="0" borderId="0" xfId="1" applyFont="1" applyFill="1" applyBorder="1" applyAlignment="1">
      <alignment horizontal="center" vertical="center" wrapText="1"/>
    </xf>
    <xf numFmtId="43" fontId="8" fillId="0" borderId="9" xfId="1" applyFont="1" applyFill="1" applyBorder="1" applyAlignment="1">
      <alignment horizontal="right" vertical="center" wrapText="1"/>
    </xf>
    <xf numFmtId="0" fontId="8" fillId="0" borderId="30" xfId="0" quotePrefix="1" applyFont="1" applyBorder="1" applyAlignment="1">
      <alignment horizontal="center" vertical="top" wrapText="1"/>
    </xf>
    <xf numFmtId="0" fontId="3" fillId="0" borderId="1" xfId="0" applyFont="1" applyBorder="1" applyAlignment="1">
      <alignment vertical="center" wrapText="1"/>
    </xf>
    <xf numFmtId="0" fontId="8" fillId="0" borderId="1" xfId="0" applyFont="1" applyBorder="1" applyAlignment="1">
      <alignment wrapText="1"/>
    </xf>
    <xf numFmtId="0" fontId="8" fillId="0" borderId="1" xfId="0" applyFont="1" applyBorder="1" applyAlignment="1">
      <alignment horizontal="center" wrapText="1"/>
    </xf>
    <xf numFmtId="0" fontId="4" fillId="0" borderId="1" xfId="0" applyFont="1" applyBorder="1" applyAlignment="1">
      <alignment wrapText="1"/>
    </xf>
    <xf numFmtId="43" fontId="3" fillId="0" borderId="2" xfId="1" applyFont="1" applyBorder="1" applyAlignment="1">
      <alignment wrapText="1"/>
    </xf>
    <xf numFmtId="43" fontId="2" fillId="0" borderId="0" xfId="0" applyNumberFormat="1" applyFont="1"/>
    <xf numFmtId="164" fontId="2" fillId="0" borderId="0" xfId="0" applyNumberFormat="1" applyFont="1"/>
    <xf numFmtId="1" fontId="2" fillId="0" borderId="0" xfId="0" applyNumberFormat="1" applyFont="1" applyAlignment="1">
      <alignment horizontal="center" vertical="center"/>
    </xf>
    <xf numFmtId="165" fontId="4" fillId="0" borderId="8" xfId="1" applyNumberFormat="1" applyFont="1" applyFill="1" applyBorder="1" applyAlignment="1">
      <alignment horizontal="center" vertical="center"/>
    </xf>
    <xf numFmtId="0" fontId="12" fillId="0" borderId="0" xfId="0" applyFont="1" applyAlignment="1">
      <alignment vertical="center" wrapText="1"/>
    </xf>
    <xf numFmtId="0" fontId="7" fillId="0" borderId="0" xfId="0" applyFont="1" applyAlignment="1">
      <alignment horizontal="center" vertical="center" wrapText="1"/>
    </xf>
    <xf numFmtId="0" fontId="7" fillId="0" borderId="14" xfId="0" applyFont="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46"/>
  <sheetViews>
    <sheetView tabSelected="1" zoomScaleNormal="100" workbookViewId="0">
      <selection activeCell="C13" sqref="C13"/>
    </sheetView>
  </sheetViews>
  <sheetFormatPr defaultColWidth="8.85546875" defaultRowHeight="14.25" x14ac:dyDescent="0.2"/>
  <cols>
    <col min="1" max="1" width="4.140625" style="1" customWidth="1"/>
    <col min="2" max="2" width="6.85546875" style="1" customWidth="1"/>
    <col min="3" max="3" width="59.140625" style="1" customWidth="1"/>
    <col min="4" max="5" width="8.85546875" style="1"/>
    <col min="6" max="6" width="11" style="1" customWidth="1"/>
    <col min="7" max="7" width="14.140625" style="1" customWidth="1"/>
    <col min="8" max="8" width="13.7109375" style="1" customWidth="1"/>
    <col min="9" max="10" width="8.85546875" style="1"/>
    <col min="11" max="11" width="12.28515625" style="1" bestFit="1" customWidth="1"/>
    <col min="12" max="16384" width="8.85546875" style="1"/>
  </cols>
  <sheetData>
    <row r="1" spans="1:11" x14ac:dyDescent="0.2">
      <c r="B1" s="180" t="s">
        <v>66</v>
      </c>
      <c r="C1" s="180"/>
      <c r="D1" s="180"/>
      <c r="E1" s="180"/>
      <c r="F1" s="180"/>
      <c r="G1" s="180"/>
    </row>
    <row r="2" spans="1:11" ht="15" thickBot="1" x14ac:dyDescent="0.25">
      <c r="B2" s="181"/>
      <c r="C2" s="181"/>
      <c r="D2" s="181"/>
      <c r="E2" s="181"/>
      <c r="F2" s="181"/>
      <c r="G2" s="181"/>
    </row>
    <row r="3" spans="1:11" ht="45.75" thickBot="1" x14ac:dyDescent="0.25">
      <c r="B3" s="2" t="s">
        <v>0</v>
      </c>
      <c r="C3" s="3" t="s">
        <v>1</v>
      </c>
      <c r="D3" s="3" t="s">
        <v>2</v>
      </c>
      <c r="E3" s="3" t="s">
        <v>3</v>
      </c>
      <c r="F3" s="3" t="s">
        <v>67</v>
      </c>
      <c r="G3" s="4" t="s">
        <v>83</v>
      </c>
    </row>
    <row r="4" spans="1:11" ht="15" x14ac:dyDescent="0.25">
      <c r="B4" s="5"/>
      <c r="C4" s="6" t="s">
        <v>4</v>
      </c>
      <c r="D4" s="7"/>
      <c r="E4" s="8"/>
      <c r="F4" s="7"/>
      <c r="G4" s="9"/>
    </row>
    <row r="5" spans="1:11" x14ac:dyDescent="0.2">
      <c r="A5" s="10"/>
      <c r="B5" s="5"/>
      <c r="C5" s="7"/>
      <c r="D5" s="7"/>
      <c r="E5" s="8"/>
      <c r="F5" s="7"/>
      <c r="G5" s="9"/>
      <c r="H5" s="10"/>
    </row>
    <row r="6" spans="1:11" ht="15" x14ac:dyDescent="0.25">
      <c r="A6" s="10"/>
      <c r="B6" s="5"/>
      <c r="C6" s="11" t="s">
        <v>5</v>
      </c>
      <c r="D6" s="7"/>
      <c r="E6" s="8"/>
      <c r="F6" s="7"/>
      <c r="G6" s="9"/>
      <c r="H6" s="10"/>
    </row>
    <row r="7" spans="1:11" ht="15" x14ac:dyDescent="0.2">
      <c r="A7" s="10"/>
      <c r="B7" s="12"/>
      <c r="C7" s="13" t="s">
        <v>6</v>
      </c>
      <c r="D7" s="14"/>
      <c r="E7" s="15"/>
      <c r="F7" s="16"/>
      <c r="G7" s="17"/>
      <c r="H7" s="10"/>
    </row>
    <row r="8" spans="1:11" ht="28.5" x14ac:dyDescent="0.2">
      <c r="A8" s="10"/>
      <c r="B8" s="12"/>
      <c r="C8" s="18" t="s">
        <v>62</v>
      </c>
      <c r="D8" s="19">
        <f>(3.14*1.53*1.53)*6</f>
        <v>44.102556000000007</v>
      </c>
      <c r="E8" s="15" t="s">
        <v>7</v>
      </c>
      <c r="F8" s="178"/>
      <c r="G8" s="17"/>
      <c r="H8" s="10"/>
      <c r="K8" s="175"/>
    </row>
    <row r="9" spans="1:11" x14ac:dyDescent="0.2">
      <c r="A9" s="10"/>
      <c r="B9" s="12"/>
      <c r="C9" s="20"/>
      <c r="D9" s="14"/>
      <c r="E9" s="15"/>
      <c r="F9" s="16"/>
      <c r="G9" s="17"/>
      <c r="H9" s="10"/>
      <c r="K9" s="175"/>
    </row>
    <row r="10" spans="1:11" x14ac:dyDescent="0.2">
      <c r="A10" s="10"/>
      <c r="B10" s="12"/>
      <c r="C10" s="18"/>
      <c r="D10" s="19"/>
      <c r="E10" s="15"/>
      <c r="F10" s="16"/>
      <c r="G10" s="17"/>
      <c r="H10" s="10"/>
    </row>
    <row r="11" spans="1:11" ht="28.5" x14ac:dyDescent="0.2">
      <c r="A11" s="10"/>
      <c r="B11" s="12"/>
      <c r="C11" s="20" t="s">
        <v>65</v>
      </c>
      <c r="D11" s="14">
        <v>14</v>
      </c>
      <c r="E11" s="15" t="s">
        <v>56</v>
      </c>
      <c r="F11" s="16"/>
      <c r="G11" s="17"/>
      <c r="H11" s="10"/>
    </row>
    <row r="12" spans="1:11" x14ac:dyDescent="0.2">
      <c r="A12" s="10"/>
      <c r="B12" s="12"/>
      <c r="C12" s="21"/>
      <c r="D12" s="14"/>
      <c r="E12" s="15"/>
      <c r="F12" s="16"/>
      <c r="G12" s="17"/>
      <c r="H12" s="10"/>
    </row>
    <row r="13" spans="1:11" x14ac:dyDescent="0.2">
      <c r="A13" s="10"/>
      <c r="B13" s="12"/>
      <c r="C13" s="20"/>
      <c r="D13" s="14"/>
      <c r="E13" s="15"/>
      <c r="F13" s="16"/>
      <c r="G13" s="17"/>
      <c r="H13" s="10"/>
    </row>
    <row r="14" spans="1:11" ht="28.5" x14ac:dyDescent="0.2">
      <c r="A14" s="22"/>
      <c r="B14" s="23"/>
      <c r="C14" s="18" t="s">
        <v>9</v>
      </c>
      <c r="D14" s="19">
        <f>(((2.54+(0.33/2)+(0.33/2))*4)+(0.435*2))*0.33*0.3</f>
        <v>1.22265</v>
      </c>
      <c r="E14" s="24" t="s">
        <v>7</v>
      </c>
      <c r="F14" s="16"/>
      <c r="G14" s="17"/>
      <c r="H14" s="22"/>
    </row>
    <row r="15" spans="1:11" x14ac:dyDescent="0.2">
      <c r="A15" s="22"/>
      <c r="B15" s="23"/>
      <c r="C15" s="18"/>
      <c r="D15" s="19"/>
      <c r="E15" s="24"/>
      <c r="F15" s="16"/>
      <c r="G15" s="17"/>
      <c r="H15" s="22"/>
    </row>
    <row r="16" spans="1:11" ht="15" x14ac:dyDescent="0.2">
      <c r="A16" s="22"/>
      <c r="B16" s="25"/>
      <c r="C16" s="13" t="s">
        <v>10</v>
      </c>
      <c r="D16" s="26"/>
      <c r="E16" s="15"/>
      <c r="F16" s="16"/>
      <c r="G16" s="17"/>
      <c r="H16" s="22"/>
    </row>
    <row r="17" spans="1:8" ht="15" x14ac:dyDescent="0.2">
      <c r="A17" s="22"/>
      <c r="B17" s="25"/>
      <c r="C17" s="13" t="s">
        <v>11</v>
      </c>
      <c r="D17" s="14"/>
      <c r="E17" s="15"/>
      <c r="F17" s="16"/>
      <c r="G17" s="17"/>
      <c r="H17" s="22"/>
    </row>
    <row r="18" spans="1:8" ht="15" x14ac:dyDescent="0.2">
      <c r="A18" s="22"/>
      <c r="B18" s="25"/>
      <c r="C18" s="13"/>
      <c r="D18" s="14"/>
      <c r="E18" s="15"/>
      <c r="F18" s="16"/>
      <c r="G18" s="17"/>
      <c r="H18" s="22"/>
    </row>
    <row r="19" spans="1:8" ht="42.75" x14ac:dyDescent="0.2">
      <c r="A19" s="10"/>
      <c r="B19" s="12"/>
      <c r="C19" s="18" t="s">
        <v>79</v>
      </c>
      <c r="D19" s="19">
        <f>(3.14*1.53*1.53)*1</f>
        <v>7.3504260000000015</v>
      </c>
      <c r="E19" s="15" t="s">
        <v>7</v>
      </c>
      <c r="F19" s="16"/>
      <c r="G19" s="17"/>
      <c r="H19" s="10"/>
    </row>
    <row r="20" spans="1:8" ht="15" x14ac:dyDescent="0.2">
      <c r="A20" s="10"/>
      <c r="B20" s="12"/>
      <c r="C20" s="179"/>
      <c r="D20" s="19"/>
      <c r="E20" s="15"/>
      <c r="F20" s="16"/>
      <c r="G20" s="17"/>
      <c r="H20" s="10"/>
    </row>
    <row r="21" spans="1:8" ht="57" x14ac:dyDescent="0.2">
      <c r="A21" s="22"/>
      <c r="B21" s="23"/>
      <c r="C21" s="18" t="s">
        <v>80</v>
      </c>
      <c r="D21" s="19">
        <f>ROUNDUP(3.14*2.9*0.5*5,1)</f>
        <v>22.8</v>
      </c>
      <c r="E21" s="24" t="s">
        <v>7</v>
      </c>
      <c r="F21" s="177"/>
      <c r="G21" s="17"/>
      <c r="H21" s="22"/>
    </row>
    <row r="22" spans="1:8" x14ac:dyDescent="0.2">
      <c r="A22" s="22"/>
      <c r="B22" s="23"/>
      <c r="C22" s="18"/>
      <c r="D22" s="19"/>
      <c r="E22" s="24"/>
      <c r="F22" s="16"/>
      <c r="G22" s="17"/>
      <c r="H22" s="22"/>
    </row>
    <row r="23" spans="1:8" ht="42.75" x14ac:dyDescent="0.2">
      <c r="A23" s="22"/>
      <c r="B23" s="23"/>
      <c r="C23" s="18" t="s">
        <v>12</v>
      </c>
      <c r="D23" s="19">
        <f>((2.4*2.4)-(3.14*1.2*1.2))*0.32</f>
        <v>0.39628800000000014</v>
      </c>
      <c r="E23" s="24" t="s">
        <v>7</v>
      </c>
      <c r="F23" s="16"/>
      <c r="G23" s="17"/>
      <c r="H23" s="22"/>
    </row>
    <row r="24" spans="1:8" x14ac:dyDescent="0.2">
      <c r="A24" s="22"/>
      <c r="B24" s="25"/>
      <c r="C24" s="21"/>
      <c r="D24" s="14"/>
      <c r="E24" s="15"/>
      <c r="F24" s="16"/>
      <c r="G24" s="17"/>
      <c r="H24" s="22"/>
    </row>
    <row r="25" spans="1:8" ht="15" x14ac:dyDescent="0.2">
      <c r="A25" s="10"/>
      <c r="B25" s="25"/>
      <c r="C25" s="13" t="s">
        <v>13</v>
      </c>
      <c r="D25" s="26"/>
      <c r="E25" s="15"/>
      <c r="F25" s="16"/>
      <c r="G25" s="17"/>
      <c r="H25" s="10"/>
    </row>
    <row r="26" spans="1:8" ht="28.5" x14ac:dyDescent="0.2">
      <c r="A26" s="10"/>
      <c r="B26" s="12"/>
      <c r="C26" s="18" t="s">
        <v>14</v>
      </c>
      <c r="D26" s="19" t="s">
        <v>0</v>
      </c>
      <c r="E26" s="15" t="s">
        <v>8</v>
      </c>
      <c r="F26" s="16"/>
      <c r="G26" s="17"/>
      <c r="H26" s="10"/>
    </row>
    <row r="27" spans="1:8" x14ac:dyDescent="0.2">
      <c r="A27" s="10"/>
      <c r="B27" s="27"/>
      <c r="C27" s="28"/>
      <c r="D27" s="29"/>
      <c r="E27" s="30"/>
      <c r="F27" s="16"/>
      <c r="G27" s="17"/>
      <c r="H27" s="10"/>
    </row>
    <row r="28" spans="1:8" ht="15" x14ac:dyDescent="0.2">
      <c r="A28" s="10"/>
      <c r="B28" s="25"/>
      <c r="C28" s="31" t="s">
        <v>15</v>
      </c>
      <c r="D28" s="26"/>
      <c r="E28" s="15"/>
      <c r="F28" s="16"/>
      <c r="G28" s="17"/>
      <c r="H28" s="10"/>
    </row>
    <row r="29" spans="1:8" ht="15" x14ac:dyDescent="0.2">
      <c r="A29" s="10"/>
      <c r="B29" s="25"/>
      <c r="C29" s="13" t="s">
        <v>16</v>
      </c>
      <c r="D29" s="26"/>
      <c r="E29" s="15"/>
      <c r="F29" s="16"/>
      <c r="G29" s="17"/>
      <c r="H29" s="10"/>
    </row>
    <row r="30" spans="1:8" ht="15" x14ac:dyDescent="0.2">
      <c r="A30" s="10"/>
      <c r="B30" s="25"/>
      <c r="C30" s="13" t="s">
        <v>17</v>
      </c>
      <c r="D30" s="26"/>
      <c r="E30" s="15"/>
      <c r="F30" s="16"/>
      <c r="G30" s="17"/>
      <c r="H30" s="10"/>
    </row>
    <row r="31" spans="1:8" x14ac:dyDescent="0.2">
      <c r="A31" s="10"/>
      <c r="B31" s="25"/>
      <c r="C31" s="32" t="s">
        <v>18</v>
      </c>
      <c r="D31" s="26"/>
      <c r="E31" s="15"/>
      <c r="F31" s="16"/>
      <c r="G31" s="17"/>
      <c r="H31" s="10"/>
    </row>
    <row r="32" spans="1:8" ht="15" x14ac:dyDescent="0.2">
      <c r="A32" s="10"/>
      <c r="B32" s="25"/>
      <c r="C32" s="13"/>
      <c r="D32" s="26"/>
      <c r="E32" s="15"/>
      <c r="F32" s="7"/>
      <c r="G32" s="17"/>
      <c r="H32" s="10"/>
    </row>
    <row r="33" spans="1:8" ht="28.5" x14ac:dyDescent="0.2">
      <c r="A33" s="10"/>
      <c r="B33" s="12"/>
      <c r="C33" s="18" t="s">
        <v>76</v>
      </c>
      <c r="D33" s="19">
        <f>3.14*1.7*1.7*0.1</f>
        <v>0.90746000000000004</v>
      </c>
      <c r="E33" s="24" t="s">
        <v>7</v>
      </c>
      <c r="F33" s="16"/>
      <c r="G33" s="17"/>
      <c r="H33" s="10"/>
    </row>
    <row r="34" spans="1:8" x14ac:dyDescent="0.2">
      <c r="A34" s="22"/>
      <c r="B34" s="12"/>
      <c r="C34" s="20"/>
      <c r="D34" s="19"/>
      <c r="E34" s="24"/>
      <c r="F34" s="16"/>
      <c r="G34" s="17"/>
      <c r="H34" s="22"/>
    </row>
    <row r="35" spans="1:8" ht="15" x14ac:dyDescent="0.2">
      <c r="A35" s="22"/>
      <c r="B35" s="33"/>
      <c r="C35" s="13" t="s">
        <v>19</v>
      </c>
      <c r="D35" s="34"/>
      <c r="E35" s="35"/>
      <c r="F35" s="16"/>
      <c r="G35" s="17"/>
      <c r="H35" s="22"/>
    </row>
    <row r="36" spans="1:8" ht="42.75" x14ac:dyDescent="0.2">
      <c r="A36" s="22"/>
      <c r="B36" s="33"/>
      <c r="C36" s="20" t="s">
        <v>75</v>
      </c>
      <c r="D36" s="26"/>
      <c r="E36" s="15"/>
      <c r="F36" s="16"/>
      <c r="G36" s="17"/>
      <c r="H36" s="22"/>
    </row>
    <row r="37" spans="1:8" x14ac:dyDescent="0.2">
      <c r="A37" s="22"/>
      <c r="B37" s="5"/>
      <c r="C37" s="21"/>
      <c r="D37" s="26"/>
      <c r="E37" s="15"/>
      <c r="F37" s="16"/>
      <c r="G37" s="17"/>
      <c r="H37" s="22"/>
    </row>
    <row r="38" spans="1:8" x14ac:dyDescent="0.2">
      <c r="A38" s="22"/>
      <c r="B38" s="5"/>
      <c r="C38" s="36" t="s">
        <v>20</v>
      </c>
      <c r="D38" s="19">
        <f>(((1.6/0.2)+1)*(3.3-0.025-0.025)*2)*0.62</f>
        <v>36.270000000000003</v>
      </c>
      <c r="E38" s="24" t="s">
        <v>21</v>
      </c>
      <c r="F38" s="16"/>
      <c r="G38" s="17"/>
      <c r="H38" s="22"/>
    </row>
    <row r="39" spans="1:8" ht="15" x14ac:dyDescent="0.2">
      <c r="A39" s="22"/>
      <c r="B39" s="5"/>
      <c r="C39" s="13"/>
      <c r="D39" s="26"/>
      <c r="E39" s="15"/>
      <c r="F39" s="16"/>
      <c r="G39" s="17"/>
      <c r="H39" s="22"/>
    </row>
    <row r="40" spans="1:8" x14ac:dyDescent="0.2">
      <c r="A40" s="22"/>
      <c r="B40" s="5"/>
      <c r="C40" s="36" t="s">
        <v>20</v>
      </c>
      <c r="D40" s="19">
        <f>((3.14*3.3*3)+13)*0.62</f>
        <v>27.333320000000001</v>
      </c>
      <c r="E40" s="24" t="s">
        <v>21</v>
      </c>
      <c r="F40" s="16"/>
      <c r="G40" s="17"/>
      <c r="H40" s="22"/>
    </row>
    <row r="41" spans="1:8" x14ac:dyDescent="0.2">
      <c r="A41" s="22"/>
      <c r="B41" s="5"/>
      <c r="C41" s="36"/>
      <c r="D41" s="19"/>
      <c r="E41" s="24"/>
      <c r="F41" s="16"/>
      <c r="G41" s="17"/>
      <c r="H41" s="22"/>
    </row>
    <row r="42" spans="1:8" ht="15" x14ac:dyDescent="0.2">
      <c r="A42" s="10"/>
      <c r="B42" s="5"/>
      <c r="C42" s="37" t="s">
        <v>25</v>
      </c>
      <c r="D42" s="19"/>
      <c r="E42" s="24"/>
      <c r="F42" s="16"/>
      <c r="G42" s="17"/>
      <c r="H42" s="10"/>
    </row>
    <row r="43" spans="1:8" ht="28.5" x14ac:dyDescent="0.2">
      <c r="A43" s="10"/>
      <c r="B43" s="12"/>
      <c r="C43" s="38" t="s">
        <v>57</v>
      </c>
      <c r="D43" s="39">
        <f>3.14 *1.53*1.53</f>
        <v>7.3504260000000015</v>
      </c>
      <c r="E43" s="15" t="s">
        <v>26</v>
      </c>
      <c r="F43" s="16"/>
      <c r="G43" s="17"/>
      <c r="H43" s="10"/>
    </row>
    <row r="44" spans="1:8" x14ac:dyDescent="0.2">
      <c r="A44" s="10"/>
      <c r="B44" s="5"/>
      <c r="C44" s="40"/>
      <c r="D44" s="41"/>
      <c r="E44" s="42"/>
      <c r="F44" s="43"/>
      <c r="G44" s="44"/>
      <c r="H44" s="10"/>
    </row>
    <row r="45" spans="1:8" x14ac:dyDescent="0.2">
      <c r="A45" s="45"/>
      <c r="B45" s="5"/>
      <c r="C45" s="46"/>
      <c r="D45" s="47"/>
      <c r="E45" s="48"/>
      <c r="F45" s="47"/>
      <c r="G45" s="17"/>
      <c r="H45" s="45"/>
    </row>
    <row r="46" spans="1:8" ht="15.75" thickBot="1" x14ac:dyDescent="0.25">
      <c r="A46" s="22"/>
      <c r="B46" s="49"/>
      <c r="C46" s="50" t="s">
        <v>22</v>
      </c>
      <c r="D46" s="51"/>
      <c r="E46" s="52"/>
      <c r="F46" s="51"/>
      <c r="G46" s="53"/>
      <c r="H46" s="22"/>
    </row>
    <row r="47" spans="1:8" ht="15.75" x14ac:dyDescent="0.2">
      <c r="A47" s="22"/>
      <c r="B47" s="25"/>
      <c r="C47" s="54" t="s">
        <v>23</v>
      </c>
      <c r="D47" s="14"/>
      <c r="E47" s="15"/>
      <c r="F47" s="16"/>
      <c r="G47" s="17"/>
      <c r="H47" s="22"/>
    </row>
    <row r="48" spans="1:8" x14ac:dyDescent="0.2">
      <c r="A48" s="22"/>
      <c r="B48" s="25"/>
      <c r="C48" s="32"/>
      <c r="D48" s="14"/>
      <c r="E48" s="15"/>
      <c r="F48" s="16"/>
      <c r="G48" s="17"/>
      <c r="H48" s="22"/>
    </row>
    <row r="49" spans="1:8" ht="42.75" x14ac:dyDescent="0.2">
      <c r="A49" s="22"/>
      <c r="B49" s="25"/>
      <c r="C49" s="55" t="s">
        <v>70</v>
      </c>
      <c r="D49" s="19">
        <f>3.14*1.33*1.33*0.1</f>
        <v>0.55543460000000011</v>
      </c>
      <c r="E49" s="15" t="s">
        <v>7</v>
      </c>
      <c r="F49" s="16"/>
      <c r="G49" s="17"/>
      <c r="H49" s="22"/>
    </row>
    <row r="50" spans="1:8" x14ac:dyDescent="0.2">
      <c r="A50" s="22"/>
      <c r="B50" s="25"/>
      <c r="C50" s="21"/>
      <c r="D50" s="19"/>
      <c r="E50" s="15"/>
      <c r="F50" s="16"/>
      <c r="G50" s="17"/>
      <c r="H50" s="22"/>
    </row>
    <row r="51" spans="1:8" ht="15" x14ac:dyDescent="0.25">
      <c r="A51" s="22"/>
      <c r="B51" s="56"/>
      <c r="C51" s="13" t="s">
        <v>19</v>
      </c>
      <c r="D51" s="34"/>
      <c r="E51" s="35"/>
      <c r="F51" s="16"/>
      <c r="G51" s="17"/>
      <c r="H51" s="22"/>
    </row>
    <row r="52" spans="1:8" ht="42.75" x14ac:dyDescent="0.2">
      <c r="A52" s="22"/>
      <c r="B52" s="25"/>
      <c r="C52" s="20" t="s">
        <v>54</v>
      </c>
      <c r="D52" s="26"/>
      <c r="E52" s="15"/>
      <c r="F52" s="16"/>
      <c r="G52" s="17"/>
      <c r="H52" s="22"/>
    </row>
    <row r="53" spans="1:8" x14ac:dyDescent="0.2">
      <c r="A53" s="22"/>
      <c r="B53" s="25"/>
      <c r="C53" s="21"/>
      <c r="D53" s="26"/>
      <c r="E53" s="15"/>
      <c r="F53" s="16"/>
      <c r="G53" s="17"/>
      <c r="H53" s="22"/>
    </row>
    <row r="54" spans="1:8" x14ac:dyDescent="0.2">
      <c r="A54" s="22"/>
      <c r="B54" s="57"/>
      <c r="C54" s="36" t="s">
        <v>20</v>
      </c>
      <c r="D54" s="19">
        <f>(((1.28/0.2)+1)*(2.56-0.025-0.025)*2)*0.62</f>
        <v>23.031760000000002</v>
      </c>
      <c r="E54" s="24" t="s">
        <v>21</v>
      </c>
      <c r="F54" s="16"/>
      <c r="G54" s="17"/>
      <c r="H54" s="22"/>
    </row>
    <row r="55" spans="1:8" ht="15" x14ac:dyDescent="0.2">
      <c r="A55" s="22"/>
      <c r="B55" s="25"/>
      <c r="C55" s="13"/>
      <c r="D55" s="26"/>
      <c r="E55" s="15"/>
      <c r="F55" s="16"/>
      <c r="G55" s="17"/>
      <c r="H55" s="22"/>
    </row>
    <row r="56" spans="1:8" x14ac:dyDescent="0.2">
      <c r="A56" s="22"/>
      <c r="B56" s="57"/>
      <c r="C56" s="36" t="s">
        <v>20</v>
      </c>
      <c r="D56" s="19">
        <f>((3.14*2.56*3)+13)*0.62</f>
        <v>23.011424000000002</v>
      </c>
      <c r="E56" s="24" t="s">
        <v>21</v>
      </c>
      <c r="F56" s="16"/>
      <c r="G56" s="17"/>
      <c r="H56" s="22"/>
    </row>
    <row r="57" spans="1:8" x14ac:dyDescent="0.2">
      <c r="A57" s="22"/>
      <c r="B57" s="57"/>
      <c r="C57" s="36"/>
      <c r="D57" s="19"/>
      <c r="E57" s="24"/>
      <c r="F57" s="16"/>
      <c r="G57" s="17"/>
      <c r="H57" s="22"/>
    </row>
    <row r="58" spans="1:8" ht="28.5" x14ac:dyDescent="0.2">
      <c r="A58" s="22"/>
      <c r="B58" s="12"/>
      <c r="C58" s="18" t="s">
        <v>78</v>
      </c>
      <c r="D58" s="19">
        <f>((3.14*2.56*5)+13)*0.62</f>
        <v>32.979040000000005</v>
      </c>
      <c r="E58" s="24" t="s">
        <v>21</v>
      </c>
      <c r="F58" s="16"/>
      <c r="G58" s="17"/>
      <c r="H58" s="22"/>
    </row>
    <row r="59" spans="1:8" x14ac:dyDescent="0.2">
      <c r="A59" s="22"/>
      <c r="B59" s="12"/>
      <c r="C59" s="36"/>
      <c r="D59" s="39"/>
      <c r="E59" s="15"/>
      <c r="F59" s="16"/>
      <c r="G59" s="17"/>
      <c r="H59" s="22"/>
    </row>
    <row r="60" spans="1:8" x14ac:dyDescent="0.2">
      <c r="A60" s="22"/>
      <c r="B60" s="12"/>
      <c r="C60" s="36"/>
      <c r="D60" s="39"/>
      <c r="E60" s="15"/>
      <c r="F60" s="16"/>
      <c r="G60" s="17"/>
      <c r="H60" s="22"/>
    </row>
    <row r="61" spans="1:8" ht="15" x14ac:dyDescent="0.25">
      <c r="A61" s="22"/>
      <c r="B61" s="12"/>
      <c r="C61" s="58" t="s">
        <v>27</v>
      </c>
      <c r="D61" s="19"/>
      <c r="E61" s="24"/>
      <c r="F61" s="16"/>
      <c r="G61" s="17"/>
      <c r="H61" s="22"/>
    </row>
    <row r="62" spans="1:8" ht="42.75" x14ac:dyDescent="0.2">
      <c r="A62" s="22"/>
      <c r="B62" s="23"/>
      <c r="C62" s="18" t="s">
        <v>73</v>
      </c>
      <c r="D62" s="19">
        <v>3</v>
      </c>
      <c r="E62" s="24" t="s">
        <v>24</v>
      </c>
      <c r="F62" s="16"/>
      <c r="G62" s="17"/>
      <c r="H62" s="59"/>
    </row>
    <row r="63" spans="1:8" x14ac:dyDescent="0.2">
      <c r="A63" s="10"/>
      <c r="B63" s="12"/>
      <c r="C63" s="20"/>
      <c r="D63" s="19"/>
      <c r="E63" s="24"/>
      <c r="F63" s="16"/>
      <c r="G63" s="17"/>
      <c r="H63" s="10"/>
    </row>
    <row r="64" spans="1:8" ht="15" x14ac:dyDescent="0.25">
      <c r="A64" s="10"/>
      <c r="B64" s="25"/>
      <c r="C64" s="58" t="s">
        <v>28</v>
      </c>
      <c r="D64" s="26"/>
      <c r="E64" s="15"/>
      <c r="F64" s="16"/>
      <c r="G64" s="17"/>
      <c r="H64" s="10"/>
    </row>
    <row r="65" spans="1:8" ht="57" x14ac:dyDescent="0.2">
      <c r="A65" s="10"/>
      <c r="B65" s="12"/>
      <c r="C65" s="60" t="s">
        <v>74</v>
      </c>
      <c r="D65" s="19">
        <f>(3.14*2.66*5.5)</f>
        <v>45.938200000000009</v>
      </c>
      <c r="E65" s="15" t="s">
        <v>26</v>
      </c>
      <c r="F65" s="16"/>
      <c r="G65" s="17"/>
      <c r="H65" s="10"/>
    </row>
    <row r="66" spans="1:8" x14ac:dyDescent="0.2">
      <c r="A66" s="10"/>
      <c r="B66" s="25"/>
      <c r="C66" s="20"/>
      <c r="D66" s="19"/>
      <c r="E66" s="15"/>
      <c r="F66" s="16"/>
      <c r="G66" s="17"/>
      <c r="H66" s="10"/>
    </row>
    <row r="67" spans="1:8" ht="15" x14ac:dyDescent="0.2">
      <c r="A67" s="10"/>
      <c r="B67" s="25"/>
      <c r="C67" s="61" t="s">
        <v>29</v>
      </c>
      <c r="D67" s="19"/>
      <c r="E67" s="15"/>
      <c r="F67" s="16"/>
      <c r="G67" s="17"/>
      <c r="H67" s="10"/>
    </row>
    <row r="68" spans="1:8" ht="15" x14ac:dyDescent="0.2">
      <c r="A68" s="10"/>
      <c r="B68" s="25"/>
      <c r="C68" s="62" t="s">
        <v>30</v>
      </c>
      <c r="D68" s="29"/>
      <c r="E68" s="15"/>
      <c r="F68" s="63"/>
      <c r="G68" s="17"/>
      <c r="H68" s="10"/>
    </row>
    <row r="69" spans="1:8" x14ac:dyDescent="0.2">
      <c r="B69" s="12"/>
      <c r="C69" s="21" t="s">
        <v>31</v>
      </c>
      <c r="D69" s="64"/>
      <c r="E69" s="15"/>
      <c r="F69" s="16"/>
      <c r="G69" s="17"/>
    </row>
    <row r="70" spans="1:8" ht="28.5" x14ac:dyDescent="0.2">
      <c r="B70" s="57"/>
      <c r="C70" s="18" t="s">
        <v>63</v>
      </c>
      <c r="D70" s="19">
        <f>((2.4*2.4)-(3.14*1.2*1.2))*0.07</f>
        <v>8.6688000000000029E-2</v>
      </c>
      <c r="E70" s="24" t="s">
        <v>7</v>
      </c>
      <c r="F70" s="16"/>
      <c r="G70" s="17"/>
    </row>
    <row r="71" spans="1:8" x14ac:dyDescent="0.2">
      <c r="B71" s="25"/>
      <c r="C71" s="21"/>
      <c r="D71" s="29"/>
      <c r="E71" s="15"/>
      <c r="F71" s="16"/>
      <c r="G71" s="17"/>
    </row>
    <row r="72" spans="1:8" x14ac:dyDescent="0.2">
      <c r="B72" s="25"/>
      <c r="C72" s="21"/>
      <c r="D72" s="29"/>
      <c r="E72" s="15"/>
      <c r="F72" s="16"/>
      <c r="G72" s="17"/>
    </row>
    <row r="73" spans="1:8" x14ac:dyDescent="0.2">
      <c r="B73" s="12"/>
      <c r="C73" s="65"/>
      <c r="D73" s="26"/>
      <c r="E73" s="15"/>
      <c r="F73" s="16"/>
      <c r="G73" s="17"/>
    </row>
    <row r="74" spans="1:8" x14ac:dyDescent="0.2">
      <c r="B74" s="12"/>
      <c r="C74" s="21"/>
      <c r="D74" s="26"/>
      <c r="E74" s="15"/>
      <c r="F74" s="16"/>
      <c r="G74" s="17"/>
    </row>
    <row r="75" spans="1:8" x14ac:dyDescent="0.2">
      <c r="B75" s="12"/>
      <c r="C75" s="21"/>
      <c r="D75" s="66"/>
      <c r="E75" s="67"/>
      <c r="F75" s="43"/>
      <c r="G75" s="17"/>
    </row>
    <row r="76" spans="1:8" x14ac:dyDescent="0.2">
      <c r="B76" s="12"/>
      <c r="C76" s="21"/>
      <c r="D76" s="68"/>
      <c r="E76" s="68"/>
      <c r="F76" s="69"/>
      <c r="G76" s="70"/>
    </row>
    <row r="77" spans="1:8" x14ac:dyDescent="0.2">
      <c r="B77" s="12"/>
      <c r="C77" s="21"/>
      <c r="D77" s="71"/>
      <c r="E77" s="71"/>
      <c r="F77" s="72"/>
      <c r="G77" s="73"/>
    </row>
    <row r="78" spans="1:8" ht="15" x14ac:dyDescent="0.25">
      <c r="B78" s="25"/>
      <c r="C78" s="58"/>
      <c r="D78" s="71"/>
      <c r="E78" s="71"/>
      <c r="F78" s="72"/>
      <c r="G78" s="73"/>
    </row>
    <row r="79" spans="1:8" ht="15" x14ac:dyDescent="0.2">
      <c r="B79" s="12"/>
      <c r="C79" s="74" t="s">
        <v>32</v>
      </c>
      <c r="D79" s="71"/>
      <c r="E79" s="71"/>
      <c r="F79" s="72"/>
      <c r="G79" s="75"/>
    </row>
    <row r="80" spans="1:8" x14ac:dyDescent="0.2">
      <c r="B80" s="25"/>
      <c r="C80" s="76"/>
      <c r="D80" s="47"/>
      <c r="E80" s="48"/>
      <c r="F80" s="47"/>
      <c r="G80" s="77"/>
    </row>
    <row r="81" spans="2:7" ht="15" x14ac:dyDescent="0.25">
      <c r="B81" s="25"/>
      <c r="C81" s="78"/>
      <c r="D81" s="47"/>
      <c r="E81" s="48"/>
      <c r="F81" s="47"/>
      <c r="G81" s="79"/>
    </row>
    <row r="82" spans="2:7" ht="15" x14ac:dyDescent="0.25">
      <c r="B82" s="25"/>
      <c r="C82" s="78"/>
      <c r="D82" s="47"/>
      <c r="E82" s="48"/>
      <c r="F82" s="47"/>
      <c r="G82" s="79"/>
    </row>
    <row r="83" spans="2:7" ht="15" x14ac:dyDescent="0.25">
      <c r="B83" s="25"/>
      <c r="C83" s="78"/>
      <c r="D83" s="80"/>
      <c r="E83" s="81"/>
      <c r="F83" s="80"/>
      <c r="G83" s="82"/>
    </row>
    <row r="84" spans="2:7" ht="15" x14ac:dyDescent="0.25">
      <c r="B84" s="12"/>
      <c r="C84" s="83" t="s">
        <v>33</v>
      </c>
      <c r="D84" s="84"/>
      <c r="E84" s="85"/>
      <c r="F84" s="84"/>
      <c r="G84" s="86"/>
    </row>
    <row r="85" spans="2:7" x14ac:dyDescent="0.2">
      <c r="B85" s="25"/>
      <c r="C85" s="7"/>
      <c r="D85" s="7"/>
      <c r="E85" s="8"/>
      <c r="F85" s="7"/>
      <c r="G85" s="9"/>
    </row>
    <row r="86" spans="2:7" ht="15" x14ac:dyDescent="0.25">
      <c r="B86" s="12"/>
      <c r="C86" s="78" t="s">
        <v>34</v>
      </c>
      <c r="D86" s="7"/>
      <c r="E86" s="8"/>
      <c r="F86" s="7"/>
      <c r="G86" s="87"/>
    </row>
    <row r="87" spans="2:7" ht="15" x14ac:dyDescent="0.25">
      <c r="B87" s="12"/>
      <c r="C87" s="78"/>
      <c r="D87" s="7"/>
      <c r="E87" s="8"/>
      <c r="F87" s="7"/>
      <c r="G87" s="87"/>
    </row>
    <row r="88" spans="2:7" ht="15" x14ac:dyDescent="0.25">
      <c r="B88" s="88"/>
      <c r="C88" s="78" t="s">
        <v>35</v>
      </c>
      <c r="D88" s="7"/>
      <c r="E88" s="8"/>
      <c r="F88" s="7"/>
      <c r="G88" s="87"/>
    </row>
    <row r="89" spans="2:7" x14ac:dyDescent="0.2">
      <c r="B89" s="88"/>
      <c r="C89" s="18"/>
      <c r="D89" s="7"/>
      <c r="E89" s="8"/>
      <c r="F89" s="7"/>
      <c r="G89" s="9"/>
    </row>
    <row r="90" spans="2:7" ht="15" x14ac:dyDescent="0.2">
      <c r="B90" s="5"/>
      <c r="C90" s="89"/>
      <c r="D90" s="90"/>
      <c r="E90" s="91"/>
      <c r="F90" s="90"/>
      <c r="G90" s="92"/>
    </row>
    <row r="91" spans="2:7" ht="15" x14ac:dyDescent="0.2">
      <c r="B91" s="5"/>
      <c r="C91" s="93"/>
      <c r="D91" s="47"/>
      <c r="E91" s="48"/>
      <c r="F91" s="47"/>
      <c r="G91" s="77"/>
    </row>
    <row r="92" spans="2:7" ht="15.75" thickBot="1" x14ac:dyDescent="0.3">
      <c r="B92" s="49"/>
      <c r="C92" s="50" t="s">
        <v>36</v>
      </c>
      <c r="D92" s="51"/>
      <c r="E92" s="52"/>
      <c r="F92" s="51"/>
      <c r="G92" s="94"/>
    </row>
    <row r="93" spans="2:7" ht="15.75" thickBot="1" x14ac:dyDescent="0.25">
      <c r="B93" s="95"/>
      <c r="C93" s="96"/>
      <c r="D93" s="96"/>
      <c r="E93" s="96"/>
      <c r="F93" s="97"/>
      <c r="G93" s="98"/>
    </row>
    <row r="94" spans="2:7" ht="15" x14ac:dyDescent="0.25">
      <c r="B94" s="99"/>
      <c r="C94" s="100" t="s">
        <v>55</v>
      </c>
      <c r="D94" s="101"/>
      <c r="E94" s="102"/>
      <c r="F94" s="103"/>
      <c r="G94" s="104"/>
    </row>
    <row r="95" spans="2:7" x14ac:dyDescent="0.2">
      <c r="B95" s="99"/>
      <c r="C95" s="60"/>
      <c r="D95" s="101"/>
      <c r="E95" s="102"/>
      <c r="F95" s="105"/>
      <c r="G95" s="106"/>
    </row>
    <row r="96" spans="2:7" x14ac:dyDescent="0.2">
      <c r="B96" s="99"/>
      <c r="C96" s="107" t="s">
        <v>37</v>
      </c>
      <c r="D96" s="101"/>
      <c r="E96" s="102"/>
      <c r="F96" s="105"/>
      <c r="G96" s="106"/>
    </row>
    <row r="97" spans="2:7" x14ac:dyDescent="0.2">
      <c r="B97" s="99"/>
      <c r="C97" s="60"/>
      <c r="D97" s="101"/>
      <c r="E97" s="102"/>
      <c r="F97" s="105"/>
      <c r="G97" s="106"/>
    </row>
    <row r="98" spans="2:7" ht="71.25" x14ac:dyDescent="0.2">
      <c r="B98" s="108"/>
      <c r="C98" s="18" t="s">
        <v>72</v>
      </c>
      <c r="D98" s="109">
        <v>14</v>
      </c>
      <c r="E98" s="110" t="s">
        <v>38</v>
      </c>
      <c r="F98" s="105"/>
      <c r="G98" s="106"/>
    </row>
    <row r="99" spans="2:7" x14ac:dyDescent="0.2">
      <c r="B99" s="111"/>
      <c r="C99" s="10"/>
      <c r="D99" s="109"/>
      <c r="E99" s="110"/>
      <c r="F99" s="105"/>
      <c r="G99" s="106"/>
    </row>
    <row r="100" spans="2:7" ht="114" x14ac:dyDescent="0.2">
      <c r="B100" s="108"/>
      <c r="C100" s="112" t="s">
        <v>77</v>
      </c>
      <c r="D100" s="105">
        <f>(((2.8*6)+0.9)-(0.8*2))*2</f>
        <v>32.199999999999989</v>
      </c>
      <c r="E100" s="110" t="s">
        <v>26</v>
      </c>
      <c r="F100" s="105"/>
      <c r="G100" s="106"/>
    </row>
    <row r="101" spans="2:7" x14ac:dyDescent="0.2">
      <c r="B101" s="111"/>
      <c r="C101" s="113"/>
      <c r="D101" s="114"/>
      <c r="E101" s="110"/>
      <c r="F101" s="105"/>
      <c r="G101" s="106"/>
    </row>
    <row r="102" spans="2:7" ht="15" x14ac:dyDescent="0.2">
      <c r="B102" s="108"/>
      <c r="C102" s="115" t="s">
        <v>39</v>
      </c>
      <c r="D102" s="109"/>
      <c r="E102" s="110"/>
      <c r="F102" s="105"/>
      <c r="G102" s="106"/>
    </row>
    <row r="103" spans="2:7" x14ac:dyDescent="0.2">
      <c r="B103" s="116"/>
      <c r="C103" s="62"/>
      <c r="D103" s="109"/>
      <c r="E103" s="110"/>
      <c r="F103" s="105"/>
      <c r="G103" s="106"/>
    </row>
    <row r="104" spans="2:7" ht="57" x14ac:dyDescent="0.2">
      <c r="B104" s="117"/>
      <c r="C104" s="10" t="s">
        <v>69</v>
      </c>
      <c r="D104" s="118">
        <v>6</v>
      </c>
      <c r="E104" s="110" t="s">
        <v>38</v>
      </c>
      <c r="F104" s="105"/>
      <c r="G104" s="106"/>
    </row>
    <row r="105" spans="2:7" ht="15" x14ac:dyDescent="0.25">
      <c r="B105" s="111"/>
      <c r="C105" s="119"/>
      <c r="D105" s="109"/>
      <c r="E105" s="110"/>
      <c r="F105" s="105"/>
      <c r="G105" s="106"/>
    </row>
    <row r="106" spans="2:7" ht="71.25" x14ac:dyDescent="0.2">
      <c r="B106" s="108"/>
      <c r="C106" s="112" t="s">
        <v>68</v>
      </c>
      <c r="D106" s="118">
        <f>3.4*3.4</f>
        <v>11.559999999999999</v>
      </c>
      <c r="E106" s="110" t="s">
        <v>26</v>
      </c>
      <c r="F106" s="105"/>
      <c r="G106" s="106"/>
    </row>
    <row r="107" spans="2:7" x14ac:dyDescent="0.2">
      <c r="B107" s="108"/>
      <c r="C107" s="120"/>
      <c r="D107" s="118"/>
      <c r="E107" s="110"/>
      <c r="F107" s="105"/>
      <c r="G107" s="106"/>
    </row>
    <row r="108" spans="2:7" ht="15" x14ac:dyDescent="0.2">
      <c r="B108" s="121"/>
      <c r="C108" s="122"/>
      <c r="D108" s="123"/>
      <c r="E108" s="124"/>
      <c r="F108" s="125"/>
      <c r="G108" s="126"/>
    </row>
    <row r="109" spans="2:7" ht="15.75" thickBot="1" x14ac:dyDescent="0.25">
      <c r="B109" s="127"/>
      <c r="C109" s="128" t="s">
        <v>40</v>
      </c>
      <c r="D109" s="129"/>
      <c r="E109" s="130"/>
      <c r="F109" s="129"/>
      <c r="G109" s="131"/>
    </row>
    <row r="110" spans="2:7" x14ac:dyDescent="0.2">
      <c r="B110" s="108"/>
      <c r="C110" s="18"/>
      <c r="D110" s="109"/>
      <c r="E110" s="110"/>
      <c r="F110" s="105"/>
      <c r="G110" s="106"/>
    </row>
    <row r="111" spans="2:7" ht="15" x14ac:dyDescent="0.2">
      <c r="B111" s="121"/>
      <c r="C111" s="115" t="s">
        <v>41</v>
      </c>
      <c r="D111" s="132"/>
      <c r="E111" s="133"/>
      <c r="F111" s="105"/>
      <c r="G111" s="106"/>
    </row>
    <row r="112" spans="2:7" ht="15" x14ac:dyDescent="0.2">
      <c r="B112" s="121"/>
      <c r="C112" s="122" t="s">
        <v>42</v>
      </c>
      <c r="D112" s="109"/>
      <c r="E112" s="110"/>
      <c r="F112" s="105"/>
      <c r="G112" s="106"/>
    </row>
    <row r="113" spans="2:7" x14ac:dyDescent="0.2">
      <c r="B113" s="111"/>
      <c r="C113" s="20"/>
      <c r="D113" s="109"/>
      <c r="E113" s="110"/>
      <c r="F113" s="105"/>
      <c r="G113" s="106"/>
    </row>
    <row r="114" spans="2:7" ht="15" x14ac:dyDescent="0.2">
      <c r="B114" s="111"/>
      <c r="C114" s="122" t="s">
        <v>43</v>
      </c>
      <c r="D114" s="109"/>
      <c r="E114" s="110"/>
      <c r="F114" s="105"/>
      <c r="G114" s="106"/>
    </row>
    <row r="115" spans="2:7" ht="85.5" x14ac:dyDescent="0.2">
      <c r="B115" s="108"/>
      <c r="C115" s="18" t="s">
        <v>71</v>
      </c>
      <c r="D115" s="109">
        <v>2</v>
      </c>
      <c r="E115" s="110" t="s">
        <v>38</v>
      </c>
      <c r="F115" s="134"/>
      <c r="G115" s="106"/>
    </row>
    <row r="116" spans="2:7" x14ac:dyDescent="0.2">
      <c r="B116" s="108"/>
      <c r="C116" s="18"/>
      <c r="D116" s="109"/>
      <c r="E116" s="110"/>
      <c r="F116" s="134"/>
      <c r="G116" s="135"/>
    </row>
    <row r="117" spans="2:7" x14ac:dyDescent="0.2">
      <c r="B117" s="111"/>
      <c r="C117" s="10"/>
      <c r="D117" s="136"/>
      <c r="E117" s="137"/>
      <c r="F117" s="138"/>
      <c r="G117" s="139"/>
    </row>
    <row r="118" spans="2:7" ht="15.75" thickBot="1" x14ac:dyDescent="0.3">
      <c r="B118" s="127"/>
      <c r="C118" s="128" t="s">
        <v>44</v>
      </c>
      <c r="D118" s="129"/>
      <c r="E118" s="130"/>
      <c r="F118" s="129"/>
      <c r="G118" s="140"/>
    </row>
    <row r="119" spans="2:7" x14ac:dyDescent="0.2">
      <c r="B119" s="121"/>
      <c r="C119" s="40"/>
      <c r="D119" s="132"/>
      <c r="E119" s="133"/>
      <c r="F119" s="105"/>
      <c r="G119" s="141"/>
    </row>
    <row r="120" spans="2:7" ht="15" x14ac:dyDescent="0.2">
      <c r="B120" s="121"/>
      <c r="C120" s="115" t="s">
        <v>45</v>
      </c>
      <c r="D120" s="132"/>
      <c r="E120" s="133"/>
      <c r="F120" s="105"/>
      <c r="G120" s="141"/>
    </row>
    <row r="121" spans="2:7" ht="15" x14ac:dyDescent="0.2">
      <c r="B121" s="121"/>
      <c r="C121" s="122"/>
      <c r="D121" s="109"/>
      <c r="E121" s="110"/>
      <c r="F121" s="105"/>
      <c r="G121" s="141"/>
    </row>
    <row r="122" spans="2:7" x14ac:dyDescent="0.2">
      <c r="B122" s="108"/>
      <c r="C122" s="18"/>
      <c r="D122" s="109"/>
      <c r="E122" s="110"/>
      <c r="F122" s="105"/>
      <c r="G122" s="106"/>
    </row>
    <row r="123" spans="2:7" x14ac:dyDescent="0.2">
      <c r="B123" s="111"/>
      <c r="C123" s="142" t="s">
        <v>46</v>
      </c>
      <c r="D123" s="143"/>
      <c r="E123" s="144"/>
      <c r="F123" s="105"/>
      <c r="G123" s="106"/>
    </row>
    <row r="124" spans="2:7" ht="57" x14ac:dyDescent="0.2">
      <c r="B124" s="145"/>
      <c r="C124" s="146" t="s">
        <v>47</v>
      </c>
      <c r="D124" s="109">
        <v>2</v>
      </c>
      <c r="E124" s="110" t="s">
        <v>8</v>
      </c>
      <c r="F124" s="147"/>
      <c r="G124" s="106"/>
    </row>
    <row r="125" spans="2:7" x14ac:dyDescent="0.2">
      <c r="B125" s="145"/>
      <c r="C125" s="148"/>
      <c r="D125" s="109"/>
      <c r="E125" s="110"/>
      <c r="F125" s="147"/>
      <c r="G125" s="106"/>
    </row>
    <row r="126" spans="2:7" ht="15" x14ac:dyDescent="0.2">
      <c r="B126" s="145"/>
      <c r="C126" s="149" t="s">
        <v>58</v>
      </c>
      <c r="D126" s="109"/>
      <c r="E126" s="110"/>
      <c r="F126" s="147"/>
      <c r="G126" s="106"/>
    </row>
    <row r="127" spans="2:7" ht="28.5" x14ac:dyDescent="0.2">
      <c r="B127" s="111"/>
      <c r="C127" s="10" t="s">
        <v>59</v>
      </c>
      <c r="D127" s="150">
        <f>D106+D100</f>
        <v>43.759999999999991</v>
      </c>
      <c r="E127" s="110" t="s">
        <v>26</v>
      </c>
      <c r="F127" s="147"/>
      <c r="G127" s="106"/>
    </row>
    <row r="128" spans="2:7" ht="15" x14ac:dyDescent="0.25">
      <c r="B128" s="111"/>
      <c r="C128" s="119" t="s">
        <v>60</v>
      </c>
      <c r="D128" s="150"/>
      <c r="E128" s="110"/>
      <c r="F128" s="147"/>
      <c r="G128" s="106"/>
    </row>
    <row r="129" spans="2:8" ht="28.5" x14ac:dyDescent="0.2">
      <c r="B129" s="111"/>
      <c r="C129" s="10" t="s">
        <v>64</v>
      </c>
      <c r="D129" s="150">
        <v>1</v>
      </c>
      <c r="E129" s="110" t="s">
        <v>61</v>
      </c>
      <c r="F129" s="147"/>
      <c r="G129" s="106"/>
    </row>
    <row r="130" spans="2:8" x14ac:dyDescent="0.2">
      <c r="B130" s="121"/>
      <c r="C130" s="40"/>
      <c r="D130" s="151"/>
      <c r="E130" s="151"/>
      <c r="F130" s="152"/>
      <c r="G130" s="153"/>
    </row>
    <row r="131" spans="2:8" ht="15.75" thickBot="1" x14ac:dyDescent="0.25">
      <c r="B131" s="121"/>
      <c r="C131" s="154" t="s">
        <v>48</v>
      </c>
      <c r="D131" s="155"/>
      <c r="E131" s="155"/>
      <c r="F131" s="156"/>
      <c r="G131" s="157"/>
    </row>
    <row r="132" spans="2:8" ht="15" x14ac:dyDescent="0.2">
      <c r="B132" s="158"/>
      <c r="C132" s="159" t="s">
        <v>49</v>
      </c>
      <c r="D132" s="160"/>
      <c r="E132" s="160"/>
      <c r="F132" s="160"/>
      <c r="G132" s="98"/>
    </row>
    <row r="133" spans="2:8" ht="15" x14ac:dyDescent="0.2">
      <c r="B133" s="117"/>
      <c r="C133" s="115"/>
      <c r="D133" s="161"/>
      <c r="E133" s="161"/>
      <c r="F133" s="161"/>
      <c r="G133" s="162"/>
    </row>
    <row r="134" spans="2:8" ht="30" x14ac:dyDescent="0.2">
      <c r="B134" s="117">
        <v>1</v>
      </c>
      <c r="C134" s="163" t="s">
        <v>50</v>
      </c>
      <c r="D134" s="161"/>
      <c r="E134" s="161"/>
      <c r="F134" s="161"/>
      <c r="G134" s="164"/>
    </row>
    <row r="135" spans="2:8" ht="15" x14ac:dyDescent="0.2">
      <c r="B135" s="117"/>
      <c r="C135" s="154"/>
      <c r="D135" s="161"/>
      <c r="E135" s="161"/>
      <c r="F135" s="161"/>
      <c r="G135" s="164"/>
    </row>
    <row r="136" spans="2:8" ht="30" x14ac:dyDescent="0.2">
      <c r="B136" s="117">
        <v>2</v>
      </c>
      <c r="C136" s="163" t="s">
        <v>51</v>
      </c>
      <c r="D136" s="161"/>
      <c r="E136" s="161"/>
      <c r="F136" s="161"/>
      <c r="G136" s="164"/>
    </row>
    <row r="137" spans="2:8" ht="15" x14ac:dyDescent="0.2">
      <c r="B137" s="117"/>
      <c r="C137" s="154"/>
      <c r="D137" s="161"/>
      <c r="E137" s="161"/>
      <c r="F137" s="161"/>
      <c r="G137" s="164"/>
    </row>
    <row r="138" spans="2:8" ht="15" x14ac:dyDescent="0.2">
      <c r="B138" s="117">
        <v>3</v>
      </c>
      <c r="C138" s="154" t="s">
        <v>52</v>
      </c>
      <c r="D138" s="161"/>
      <c r="E138" s="161"/>
      <c r="F138" s="161"/>
      <c r="G138" s="164"/>
    </row>
    <row r="139" spans="2:8" x14ac:dyDescent="0.2">
      <c r="B139" s="165"/>
      <c r="C139" s="22"/>
      <c r="D139" s="166"/>
      <c r="E139" s="166"/>
      <c r="F139" s="167"/>
      <c r="G139" s="168"/>
    </row>
    <row r="140" spans="2:8" ht="30" x14ac:dyDescent="0.2">
      <c r="B140" s="117">
        <v>4</v>
      </c>
      <c r="C140" s="154" t="s">
        <v>53</v>
      </c>
      <c r="D140" s="161"/>
      <c r="E140" s="161"/>
      <c r="F140" s="161"/>
      <c r="G140" s="164"/>
    </row>
    <row r="141" spans="2:8" x14ac:dyDescent="0.2">
      <c r="B141" s="165"/>
      <c r="C141" s="22"/>
      <c r="D141" s="166"/>
      <c r="E141" s="166"/>
      <c r="F141" s="167"/>
      <c r="G141" s="168"/>
    </row>
    <row r="142" spans="2:8" ht="15" thickBot="1" x14ac:dyDescent="0.25">
      <c r="B142" s="165"/>
      <c r="C142" s="22"/>
      <c r="D142" s="166"/>
      <c r="E142" s="166"/>
      <c r="F142" s="167"/>
      <c r="G142" s="168"/>
    </row>
    <row r="143" spans="2:8" ht="15.75" thickBot="1" x14ac:dyDescent="0.3">
      <c r="B143" s="169"/>
      <c r="C143" s="170" t="s">
        <v>81</v>
      </c>
      <c r="D143" s="171"/>
      <c r="E143" s="172"/>
      <c r="F143" s="173"/>
      <c r="G143" s="174"/>
    </row>
    <row r="144" spans="2:8" x14ac:dyDescent="0.2">
      <c r="C144" s="1" t="s">
        <v>82</v>
      </c>
      <c r="G144" s="175"/>
      <c r="H144" s="175"/>
    </row>
    <row r="145" spans="7:7" x14ac:dyDescent="0.2">
      <c r="G145" s="176"/>
    </row>
    <row r="146" spans="7:7" x14ac:dyDescent="0.2">
      <c r="G146" s="176"/>
    </row>
  </sheetData>
  <mergeCells count="1">
    <mergeCell ref="B1:G2"/>
  </mergeCells>
  <pageMargins left="0.7" right="0.7" top="0.75" bottom="0.75" header="0.3" footer="0.3"/>
  <pageSetup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Latrine  Two Stance - Approved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Mohammed Abdelrahman</dc:creator>
  <cp:lastModifiedBy>Yassir Ahmed Abdurrahman Adam Rejal</cp:lastModifiedBy>
  <cp:lastPrinted>2022-02-08T15:17:31Z</cp:lastPrinted>
  <dcterms:created xsi:type="dcterms:W3CDTF">2021-08-29T12:53:57Z</dcterms:created>
  <dcterms:modified xsi:type="dcterms:W3CDTF">2022-02-08T15:17:56Z</dcterms:modified>
</cp:coreProperties>
</file>